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3.xml" ContentType="application/vnd.openxmlformats-officedocument.drawing+xml"/>
  <Override PartName="/xl/tables/table15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slicers/slicer1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EstaPasta_de_trabalho" hidePivotFieldList="1"/>
  <mc:AlternateContent xmlns:mc="http://schemas.openxmlformats.org/markup-compatibility/2006">
    <mc:Choice Requires="x15">
      <x15ac:absPath xmlns:x15ac="http://schemas.microsoft.com/office/spreadsheetml/2010/11/ac" url="C:\Users\giuliano-santos\Downloads\"/>
    </mc:Choice>
  </mc:AlternateContent>
  <xr:revisionPtr revIDLastSave="0" documentId="8_{EEC9A10E-055D-46F9-B2BE-9715252AF5D7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Apoio" sheetId="1" state="hidden" r:id="rId1"/>
    <sheet name="Controle" sheetId="2" state="hidden" r:id="rId2"/>
    <sheet name="Base" sheetId="3" r:id="rId3"/>
    <sheet name="Tabelas" sheetId="4" r:id="rId4"/>
    <sheet name="Painel" sheetId="5" r:id="rId5"/>
  </sheets>
  <definedNames>
    <definedName name="_xlnm._FilterDatabase" localSheetId="1" hidden="1">Controle!#REF!</definedName>
    <definedName name="_xlcn.WorksheetConnection_08_Bco_Dados_Controle_Residuos_Jan_20_Jul_21.xlsmTabela11" hidden="1">Tabela1[]</definedName>
    <definedName name="Atividade">Atividade_Tabela[]</definedName>
    <definedName name="C_I_m³">Tabelas!$L$57</definedName>
    <definedName name="C_I_Ton">Tabelas!$L$58</definedName>
    <definedName name="C_I_Unid">Tabelas!$L$59</definedName>
    <definedName name="C_IIA_m³">Tabelas!$L$61</definedName>
    <definedName name="C_IIA_Ton">Tabelas!$L$62</definedName>
    <definedName name="C_IIA_Unid">Tabelas!$L$63</definedName>
    <definedName name="C_IIB_m³">Tabelas!$L$65</definedName>
    <definedName name="C_IIB_Ton">Tabelas!$L$66</definedName>
    <definedName name="Classe">Classe_Tabela[Classes]</definedName>
    <definedName name="Coletadora">Coletadora_Tabela[Coletadora]</definedName>
    <definedName name="Descricao">Controle!$E$45:$E$81</definedName>
    <definedName name="Destino_Final">Destino_Final_Tabela[Destino Final]</definedName>
    <definedName name="Empreiteira">Controle!$E$6:$E$34</definedName>
    <definedName name="Encaminhamento_Reciclagem">Encaminhamento_Reciclagem_Tabela[Encaminhamento Reciclagem]</definedName>
    <definedName name="Fonte_Geracao">Fonte_Geracao_Tabela[Fonte(s) de Geração]</definedName>
    <definedName name="Mes">Mes_Tabela[]</definedName>
    <definedName name="Nucleo">Controle!$G$4:$I$4</definedName>
    <definedName name="Nucleo_1">#REF!</definedName>
    <definedName name="Nucleo_2">#REF!</definedName>
    <definedName name="Nucleo_3">#REF!</definedName>
    <definedName name="Nucleo1">Tabela8[Núcleo 1]</definedName>
    <definedName name="Núcleo1">#REF!</definedName>
    <definedName name="Nucleo2">Tabela9[Núcleo 2]</definedName>
    <definedName name="Nucleo3">Tabela10[Núcleo 3]</definedName>
    <definedName name="SegmentaçãodeDados_Atividade1">#N/A</definedName>
    <definedName name="SegmentaçãodeDados_Classe_do_Resíduo__NBR_10004_042">#N/A</definedName>
    <definedName name="SegmentaçãodeDados_Data">#N/A</definedName>
    <definedName name="SegmentaçãodeDados_Núcleo">#N/A</definedName>
    <definedName name="SegmentaçãodeDados_Núcleo3">#N/A</definedName>
    <definedName name="SegmentaçãodeDados_Unidade_de_Medida">#N/A</definedName>
    <definedName name="Tabela_D">Tabela1[#All]</definedName>
    <definedName name="Tabelas_D">Tabela1[#All]</definedName>
    <definedName name="Tipologia">Tabelas!$A$76:$B$100</definedName>
    <definedName name="Tipologia_Destinacao">Controle!$C$31:$C$43</definedName>
    <definedName name="Tipologia_Destinacao_Final">Tipologia_Destinacao_Final_Tabela[Tipologia de Destinação Final]</definedName>
    <definedName name="Unidade_Medida">Unidade_Medida_Tabela[Unidade de Medida]</definedName>
  </definedNames>
  <calcPr calcId="191029"/>
  <pivotCaches>
    <pivotCache cacheId="0" r:id="rId6"/>
    <pivotCache cacheId="1" r:id="rId7"/>
  </pivotCaches>
  <extLst>
    <ext xmlns:x14="http://schemas.microsoft.com/office/spreadsheetml/2009/9/main" uri="{876F7934-8845-4945-9796-88D515C7AA90}">
      <x14:pivotCaches>
        <pivotCache cacheId="2" r:id="rId8"/>
      </x14:pivotCaches>
    </ext>
    <ext xmlns:x14="http://schemas.microsoft.com/office/spreadsheetml/2009/9/main" uri="{BBE1A952-AA13-448e-AADC-164F8A28A991}">
      <x14:slicerCaches>
        <x14:slicerCache r:id="rId9"/>
        <x14:slicerCache r:id="rId10"/>
        <x14:slicerCache r:id="rId11"/>
        <x14:slicerCache r:id="rId12"/>
        <x14:slicerCache r:id="rId13"/>
        <x14:slicerCache r:id="rId1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1" name="Tabela1" connection="WorksheetConnection_08_Bco_Dados_Controle_Residuos_Jan_20_Jul_21.xlsm!Tabela1"/>
        </x15:modelTables>
      </x15:dataModel>
    </ext>
  </extLst>
</workbook>
</file>

<file path=xl/calcChain.xml><?xml version="1.0" encoding="utf-8"?>
<calcChain xmlns="http://schemas.openxmlformats.org/spreadsheetml/2006/main">
  <c r="E6" i="3" l="1"/>
  <c r="E7" i="3"/>
  <c r="F7" i="3" s="1"/>
  <c r="E8" i="3"/>
  <c r="E9" i="3"/>
  <c r="E10" i="3"/>
  <c r="E11" i="3"/>
  <c r="E12" i="3"/>
  <c r="E13" i="3"/>
  <c r="F13" i="3" s="1"/>
  <c r="E14" i="3"/>
  <c r="E15" i="3"/>
  <c r="E16" i="3"/>
  <c r="E17" i="3"/>
  <c r="E18" i="3"/>
  <c r="E19" i="3"/>
  <c r="E20" i="3"/>
  <c r="F20" i="3" s="1"/>
  <c r="E21" i="3"/>
  <c r="F21" i="3" s="1"/>
  <c r="E22" i="3"/>
  <c r="E23" i="3"/>
  <c r="E24" i="3"/>
  <c r="E25" i="3"/>
  <c r="E26" i="3"/>
  <c r="F26" i="3" s="1"/>
  <c r="E27" i="3"/>
  <c r="E28" i="3"/>
  <c r="E29" i="3"/>
  <c r="F29" i="3" s="1"/>
  <c r="E30" i="3"/>
  <c r="E31" i="3"/>
  <c r="E32" i="3"/>
  <c r="E33" i="3"/>
  <c r="E34" i="3"/>
  <c r="E35" i="3"/>
  <c r="E36" i="3"/>
  <c r="E37" i="3"/>
  <c r="F37" i="3" s="1"/>
  <c r="E38" i="3"/>
  <c r="E39" i="3"/>
  <c r="E40" i="3"/>
  <c r="E41" i="3"/>
  <c r="E42" i="3"/>
  <c r="E43" i="3"/>
  <c r="E44" i="3"/>
  <c r="E45" i="3"/>
  <c r="F45" i="3" s="1"/>
  <c r="E46" i="3"/>
  <c r="E47" i="3"/>
  <c r="E48" i="3"/>
  <c r="E49" i="3"/>
  <c r="E50" i="3"/>
  <c r="E51" i="3"/>
  <c r="F51" i="3" s="1"/>
  <c r="F6" i="3"/>
  <c r="F8" i="3"/>
  <c r="F9" i="3"/>
  <c r="F10" i="3"/>
  <c r="F11" i="3"/>
  <c r="F12" i="3"/>
  <c r="F14" i="3"/>
  <c r="F15" i="3"/>
  <c r="F16" i="3"/>
  <c r="F17" i="3"/>
  <c r="F18" i="3"/>
  <c r="F19" i="3"/>
  <c r="F22" i="3"/>
  <c r="F23" i="3"/>
  <c r="F24" i="3"/>
  <c r="F25" i="3"/>
  <c r="F27" i="3"/>
  <c r="F28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6" i="3"/>
  <c r="F47" i="3"/>
  <c r="F48" i="3"/>
  <c r="F49" i="3"/>
  <c r="F50" i="3"/>
  <c r="E4" i="3"/>
  <c r="F4" i="3" s="1"/>
  <c r="E5" i="3"/>
  <c r="F5" i="3" s="1"/>
  <c r="I3" i="2" l="1"/>
  <c r="H3" i="2"/>
  <c r="G3" i="2"/>
  <c r="K65" i="4"/>
  <c r="K59" i="4"/>
  <c r="K66" i="4"/>
  <c r="K58" i="4"/>
  <c r="K61" i="4"/>
  <c r="K57" i="4"/>
  <c r="K62" i="4"/>
  <c r="K63" i="4"/>
  <c r="L62" i="4" l="1"/>
  <c r="L58" i="4"/>
  <c r="L63" i="4"/>
  <c r="L57" i="4"/>
  <c r="L59" i="4"/>
  <c r="L65" i="4"/>
  <c r="L61" i="4"/>
  <c r="L6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1A2FA22-3623-4241-A9C1-75E5A1308522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223CEDC-5B92-49CD-8650-9E628B32FE9E}" name="WorksheetConnection_08_Bco_Dados_Controle_Residuos_Jan_20_Jul_21.xlsm!Tabela1" type="102" refreshedVersion="8" minRefreshableVersion="5">
    <extLst>
      <ext xmlns:x15="http://schemas.microsoft.com/office/spreadsheetml/2010/11/main" uri="{DE250136-89BD-433C-8126-D09CA5730AF9}">
        <x15:connection id="Tabela1" autoDelete="1">
          <x15:rangePr sourceName="_xlcn.WorksheetConnection_08_Bco_Dados_Controle_Residuos_Jan_20_Jul_21.xlsmTabela11"/>
        </x15:connection>
      </ext>
    </extLst>
  </connection>
</connections>
</file>

<file path=xl/sharedStrings.xml><?xml version="1.0" encoding="utf-8"?>
<sst xmlns="http://schemas.openxmlformats.org/spreadsheetml/2006/main" count="401" uniqueCount="288">
  <si>
    <t>Data</t>
  </si>
  <si>
    <t>Atividade</t>
  </si>
  <si>
    <t>Mês</t>
  </si>
  <si>
    <t>Operação da Praça</t>
  </si>
  <si>
    <t>Manutenção Rodoviária</t>
  </si>
  <si>
    <t>Conservação Rodoviária</t>
  </si>
  <si>
    <t>Resgate Ambulância</t>
  </si>
  <si>
    <t>Sinalização</t>
  </si>
  <si>
    <t>Empreiteira</t>
  </si>
  <si>
    <t>APL Apoio Logístico Eireli</t>
  </si>
  <si>
    <t>Avantte Engenharia e Participações Ltda.</t>
  </si>
  <si>
    <t>Coesul - Construtora Extremo Sul Ltda.</t>
  </si>
  <si>
    <t>Conpasul Construção e Serviços Ltda.</t>
  </si>
  <si>
    <t>Construtora e Pavimentadora Pavicon Ltda.</t>
  </si>
  <si>
    <t>Construtora Giovanella Ltda.</t>
  </si>
  <si>
    <t>Construtora Pelotense Ltda.</t>
  </si>
  <si>
    <t>CWF Operações Ltda.</t>
  </si>
  <si>
    <t>Dobil Engenharia Ltda.</t>
  </si>
  <si>
    <t>E. F. Serviços de Obras Rodoviárias Eireli</t>
  </si>
  <si>
    <t>Encopav Engenharia Ltda.</t>
  </si>
  <si>
    <t>Greca Asfaltos</t>
  </si>
  <si>
    <t>Incorp Consultoria e Assessoria Ltda.</t>
  </si>
  <si>
    <t>RGS Engenharia Ltda.</t>
  </si>
  <si>
    <t>Sinarodo - Sinalizadora Rodoviária Ltda.</t>
  </si>
  <si>
    <t xml:space="preserve">Sinasc Sinalização e Construção </t>
  </si>
  <si>
    <t>STE S.A.</t>
  </si>
  <si>
    <t>Transul -T.E.M.</t>
  </si>
  <si>
    <t>Núcleo</t>
  </si>
  <si>
    <t>Núcleo 1</t>
  </si>
  <si>
    <t>Núcleo 2</t>
  </si>
  <si>
    <t>Núcleo 3</t>
  </si>
  <si>
    <t>Praça de Pedágio de Campo Bom</t>
  </si>
  <si>
    <t>Praça de Pedágio de Santo Antônio da Patrulha</t>
  </si>
  <si>
    <t>Praça de Pedágio de Três Coroas</t>
  </si>
  <si>
    <t>Praça de Pedágio de Gramado</t>
  </si>
  <si>
    <t>Praça de Pedágio de São Francisco de Paula</t>
  </si>
  <si>
    <t>Altura</t>
  </si>
  <si>
    <t>Não se aplica</t>
  </si>
  <si>
    <t>Praça de Pedágio de Encantado</t>
  </si>
  <si>
    <t>Praça de Pedágio de Venâncio Aires</t>
  </si>
  <si>
    <t>Praça de Pedágio de Candelária</t>
  </si>
  <si>
    <t>Praça de Pedágio de Coxilha</t>
  </si>
  <si>
    <t>Praça de Pedágio de Portão</t>
  </si>
  <si>
    <t>Praça de Pedágio de Viamão</t>
  </si>
  <si>
    <t>Praça de Pedágio de Flores da Cunha</t>
  </si>
  <si>
    <t>Praça de Pedágio de Boa Vista do Sul</t>
  </si>
  <si>
    <t>Praça de Pedágio de Cruzeiro do Sul</t>
  </si>
  <si>
    <t>Colunas</t>
  </si>
  <si>
    <t>ERS-020 (Três Coroas - São Francisco de Paula)</t>
  </si>
  <si>
    <t>ERS-020 (São Francisco de Paula)</t>
  </si>
  <si>
    <t>ERS-115 (Taquara - Gramado)</t>
  </si>
  <si>
    <t>ERS-235 (Gramado - Canela)</t>
  </si>
  <si>
    <t>ERS-235 (Canela - São Francisco de Paula)</t>
  </si>
  <si>
    <t>ERS-239 (Novo Hamburgo - Riozinho)</t>
  </si>
  <si>
    <t>ERS-474 (Santo Antônio da Patrulha - Rolante)</t>
  </si>
  <si>
    <t>ERS-129 (Encantado - Guaporé)</t>
  </si>
  <si>
    <t>ERS-130 (Lajeado - Encantado)</t>
  </si>
  <si>
    <t>ERS-135 (Passo Fundo - Erechim)</t>
  </si>
  <si>
    <t>RSC-287 (Tabaí - Santa Cruz do Sul )</t>
  </si>
  <si>
    <t>RSC-287 (Santa Cruz do Sul - Paraíso do Sul)</t>
  </si>
  <si>
    <t>ERS-122 (Caxias do Sul - Antônio Prado)</t>
  </si>
  <si>
    <t>ERS-128 (Fazenda Vila Nova - Teutônia)</t>
  </si>
  <si>
    <t>ERS-240 (Scharlau/ São Leopoldo) - Montenegro)</t>
  </si>
  <si>
    <t>ERS-784 (Cidreira - Balneário Pinhal)</t>
  </si>
  <si>
    <t>RSC-287 (Montenegro)</t>
  </si>
  <si>
    <t>RSC-453 (Estrela - Garibaldi)</t>
  </si>
  <si>
    <t>RSC-453 (Venâncio Aires - Lajeado)</t>
  </si>
  <si>
    <t>Praça de Pedágio/ Rodovia (Trecho)</t>
  </si>
  <si>
    <t>Classe do Resíduo
(NBR 10.004/2004)</t>
  </si>
  <si>
    <t>Classe II</t>
  </si>
  <si>
    <t>Classe II-A</t>
  </si>
  <si>
    <t>Descrição</t>
  </si>
  <si>
    <t>Classe II-B</t>
  </si>
  <si>
    <t>Classe I - Perigoso</t>
  </si>
  <si>
    <t>Classes</t>
  </si>
  <si>
    <t>ORIENTAÇÕES PARA O PREENCHIMENTO DA PLANILHA</t>
  </si>
  <si>
    <t>Resíduos recicláveis</t>
  </si>
  <si>
    <t>Resíduos não recicláveis</t>
  </si>
  <si>
    <t>RSS - Grupo A (infectantes)</t>
  </si>
  <si>
    <t>RSS - Grupo E (perfurocortantes)</t>
  </si>
  <si>
    <t>Óleo lubrificante</t>
  </si>
  <si>
    <t>Óleo diesel</t>
  </si>
  <si>
    <t>Resíduos eletrônicos</t>
  </si>
  <si>
    <t>Lâmpadas</t>
  </si>
  <si>
    <t>Rejeito</t>
  </si>
  <si>
    <t>Resíduos de fossas sépticas</t>
  </si>
  <si>
    <t>EPI contaminado, panos e materiais utilizados em atendimento ambulatorial</t>
  </si>
  <si>
    <t>Resíduos de construção civil</t>
  </si>
  <si>
    <t>EPI contaminado</t>
  </si>
  <si>
    <t>Resíduos contaminados com substânias perigosas (panos, embalagens, sacos)</t>
  </si>
  <si>
    <t xml:space="preserve">Resíduos </t>
  </si>
  <si>
    <t>Rejeito (material enviado para aterro)</t>
  </si>
  <si>
    <t xml:space="preserve">Efluentes sanitários </t>
  </si>
  <si>
    <t>Material Fresado</t>
  </si>
  <si>
    <t>Emborrachados de pneus</t>
  </si>
  <si>
    <t>Resíduos de varrição não perigosos</t>
  </si>
  <si>
    <t>Resíduos de sinalização viária</t>
  </si>
  <si>
    <t>Sucatas metálicas contaminadas</t>
  </si>
  <si>
    <t>Madeira contaminada</t>
  </si>
  <si>
    <t>Solos (escavação)</t>
  </si>
  <si>
    <t>Serragem ou solo contaminado</t>
  </si>
  <si>
    <t>Papel e papelão contaminados</t>
  </si>
  <si>
    <t>Embalagens plásticas contaminadas</t>
  </si>
  <si>
    <t>Produtos químicos (forma líquida ou sólida)</t>
  </si>
  <si>
    <t>Não gerados resíduos no período</t>
  </si>
  <si>
    <t>Informações Adicionais em Relação a Descrição dos Resíduos</t>
  </si>
  <si>
    <t>Fonte(s) de Geração</t>
  </si>
  <si>
    <t>Praça</t>
  </si>
  <si>
    <t>Rodovia</t>
  </si>
  <si>
    <t>Fossa séptica</t>
  </si>
  <si>
    <t>Banheiros químicos</t>
  </si>
  <si>
    <t>Sinalização de obras</t>
  </si>
  <si>
    <t>Quantidade Gerada</t>
  </si>
  <si>
    <t>Unidade de Medida</t>
  </si>
  <si>
    <t>Unid.</t>
  </si>
  <si>
    <t>m³</t>
  </si>
  <si>
    <t>Ton.</t>
  </si>
  <si>
    <t>l</t>
  </si>
  <si>
    <t>Kg</t>
  </si>
  <si>
    <t>Encaminhado para Reciclagem/ Reutilização?</t>
  </si>
  <si>
    <t>Nº  MTR</t>
  </si>
  <si>
    <t>Coletadora</t>
  </si>
  <si>
    <t>Destino Final</t>
  </si>
  <si>
    <t>Nº CDF</t>
  </si>
  <si>
    <t>Data da Destinação Final</t>
  </si>
  <si>
    <t>Observações</t>
  </si>
  <si>
    <t>Empreiteira Responsável</t>
  </si>
  <si>
    <t>Armazenagem na praça até a correta destinação</t>
  </si>
  <si>
    <t>Desentupidora e Compostagem do Vale Ltda.</t>
  </si>
  <si>
    <t>EGR - Empresa Gaúcha de Rodovias</t>
  </si>
  <si>
    <t>Servioeste - Soluções Ambientais</t>
  </si>
  <si>
    <t>Recilux Reciclagem de Lâmpadas Ltda.</t>
  </si>
  <si>
    <t>Prefeitura Municipal de Coxilha/ Porth e Farias Ltda.</t>
  </si>
  <si>
    <t>Jany Polmann Moretto - ME</t>
  </si>
  <si>
    <t>Central de resíduos da sede até a destinação final</t>
  </si>
  <si>
    <t>H.A.SEHNEM</t>
  </si>
  <si>
    <t>Nova Época Resíduos e Efluentes Ltda.</t>
  </si>
  <si>
    <t xml:space="preserve">Saneban Soluções em Saneamento e Banheiros Químicos Eireli </t>
  </si>
  <si>
    <t>Prefeitura Municipal de Campo Bom</t>
  </si>
  <si>
    <t>Prefeitura Municipal de Portão</t>
  </si>
  <si>
    <t>Prefeitura Municipal de Santo Antônio da Patrulha</t>
  </si>
  <si>
    <t>Prefeitura Municipal de Viamão</t>
  </si>
  <si>
    <t>Prefeitura Municipal de Flores da Cunha</t>
  </si>
  <si>
    <t>Prefeitura Municipal de Três Coroas</t>
  </si>
  <si>
    <t>Prefeitura Municipal de Gramado</t>
  </si>
  <si>
    <t>Prefeitura Municipal de São Francisco de Paula</t>
  </si>
  <si>
    <t>Prefeitura Municipal de Encantado</t>
  </si>
  <si>
    <t>Prefeitura Municipal de Boa Vista do Sul</t>
  </si>
  <si>
    <t>Prefeitura Municipal de Cruzeiro do Sul</t>
  </si>
  <si>
    <t>Prefeitura Municipal de Venâncio Aires</t>
  </si>
  <si>
    <t>Prefeitura Municipal de Candelária</t>
  </si>
  <si>
    <t>Prefeitura Municipal de Coxilha</t>
  </si>
  <si>
    <t>STE - Serviços Técnicos de Engenharia S.A.</t>
  </si>
  <si>
    <t>Tratho efluentes Ltda.</t>
  </si>
  <si>
    <t>APL Gestão Ambiental Ltda.</t>
  </si>
  <si>
    <t>Tecnisan Sistemas Operacionais  de Saneamento Ltda.</t>
  </si>
  <si>
    <t>Proluminas Rerrefino de Lubrificantes</t>
  </si>
  <si>
    <t>Coolabore Cooperativa de Trabalho e Limpeza Urbana e Reciclagem Ltda.</t>
  </si>
  <si>
    <t>Não foram gerados resíduos no período</t>
  </si>
  <si>
    <t>Não foram gerados resíduos no período (sem obras)</t>
  </si>
  <si>
    <t>Não foram gerados resíduos no período (contrato paralisado)</t>
  </si>
  <si>
    <t>Outra - detalhar na coluna observações</t>
  </si>
  <si>
    <t>Empresa Geral Transportes - Terceirizado Prefeitura de Gramado</t>
  </si>
  <si>
    <t>Empresa Geral Transportes - Terceirizado Prefeitura de Canela</t>
  </si>
  <si>
    <t>Coleta Seletiva Municipal</t>
  </si>
  <si>
    <t>Aterro Resíduo Perigoso</t>
  </si>
  <si>
    <t>CORSAN USE-179 / ETESM</t>
  </si>
  <si>
    <t>Conesul Soluções Ambientais</t>
  </si>
  <si>
    <t>Coleta Seletiva / Acootrali</t>
  </si>
  <si>
    <t>Depositado na Faixa de Domínio (a disposição da EGR)</t>
  </si>
  <si>
    <t xml:space="preserve">ETE São João/ Navegantes </t>
  </si>
  <si>
    <t>Recicle Serviços e EmbalagensIndustriais Ltda.</t>
  </si>
  <si>
    <t>Outro - detalhar na coluna observações</t>
  </si>
  <si>
    <t>Prefeitura Municipal de Coxilha, Empresa Por e Farias Ltda.</t>
  </si>
  <si>
    <t>Cooperativa Viamanense de catadores e Recicladores - COOVIR Ltda.</t>
  </si>
  <si>
    <t>Aterro Sanitário de Minas do Leão</t>
  </si>
  <si>
    <t>Tecnisan Sistemas Operacionais de Saneamento Ltda.</t>
  </si>
  <si>
    <t>CETRIC - Central de Trat. de Resíduos Sólidos Ind. e Com. de Chapecó Ltda.</t>
  </si>
  <si>
    <t>Armazenamento temporário na faixa de domínio</t>
  </si>
  <si>
    <t>Sim</t>
  </si>
  <si>
    <t>CRVR Riograndense</t>
  </si>
  <si>
    <t>Engesa Engenharia e Saneamento Ambiental</t>
  </si>
  <si>
    <t>Sub-base de saibro</t>
  </si>
  <si>
    <t>FUPASC - Fundação para Proteção Ambiental de Santa Cruz do Sul</t>
  </si>
  <si>
    <t xml:space="preserve">Alexandre da Cunha Guarise - ME (Aparas Guarise) </t>
  </si>
  <si>
    <t>Prefeitura Municipal de Arroio do Meio</t>
  </si>
  <si>
    <t>Prefeitura Municipal de Balneário Pinhal</t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</si>
  <si>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o período ao qual corresponde a geração </t>
    </r>
    <r>
      <rPr>
        <sz val="9"/>
        <color theme="1"/>
        <rFont val="Spranq eco sans"/>
        <family val="2"/>
      </rPr>
      <t>de resíduo</t>
    </r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</si>
  <si>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a atividade que a empresa executa </t>
    </r>
    <r>
      <rPr>
        <sz val="9"/>
        <color theme="1"/>
        <rFont val="Spranq eco sans"/>
        <family val="2"/>
      </rPr>
      <t>para a EGR</t>
    </r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</si>
  <si>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a razão social da empresa responsável</t>
    </r>
  </si>
  <si>
    <r>
      <rPr>
        <b/>
        <i/>
        <sz val="9"/>
        <color theme="1"/>
        <rFont val="Spranq eco sans"/>
        <family val="2"/>
      </rPr>
      <t xml:space="preserve">Selecionar </t>
    </r>
    <r>
      <rPr>
        <sz val="9"/>
        <color theme="1"/>
        <rFont val="Spranq eco sans"/>
        <family val="2"/>
      </rPr>
      <t>o núcleo no qual a rodovia/praça de pedágio está inserida</t>
    </r>
  </si>
  <si>
    <r>
      <rPr>
        <b/>
        <i/>
        <sz val="9"/>
        <color theme="1"/>
        <rFont val="Spranq eco sans"/>
        <family val="2"/>
      </rPr>
      <t xml:space="preserve">Selecionar </t>
    </r>
    <r>
      <rPr>
        <sz val="9"/>
        <color theme="1"/>
        <rFont val="Spranq eco sans"/>
        <family val="2"/>
      </rPr>
      <t>a rodovia/praça  de pedágio que serão preenchidas as informações</t>
    </r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</si>
  <si>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a classe do resíduo</t>
    </r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</si>
  <si>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o tipo de resíduo gerado. </t>
    </r>
    <r>
      <rPr>
        <b/>
        <i/>
        <sz val="9"/>
        <color theme="1"/>
        <rFont val="Spranq eco sans"/>
        <family val="2"/>
      </rPr>
      <t>IMPORTANTE</t>
    </r>
    <r>
      <rPr>
        <sz val="9"/>
        <color theme="1"/>
        <rFont val="Spranq eco sans"/>
        <family val="2"/>
      </rPr>
      <t>: caso não tenha sido gerado resíduos no período, selecionar a informação "Não gerado resíduos no período"</t>
    </r>
  </si>
  <si>
    <r>
      <t xml:space="preserve">Caso necessário, </t>
    </r>
    <r>
      <rPr>
        <b/>
        <i/>
        <sz val="9"/>
        <color theme="1"/>
        <rFont val="Spranq eco sans"/>
        <family val="2"/>
      </rPr>
      <t>descrever</t>
    </r>
    <r>
      <rPr>
        <sz val="9"/>
        <color theme="1"/>
        <rFont val="Spranq eco sans"/>
        <family val="2"/>
      </rPr>
      <t xml:space="preserve"> outras informações sobre o resíduo</t>
    </r>
  </si>
  <si>
    <r>
      <rPr>
        <b/>
        <i/>
        <sz val="9"/>
        <color theme="1"/>
        <rFont val="Spranq eco sans"/>
        <family val="2"/>
      </rPr>
      <t xml:space="preserve">Selecionar </t>
    </r>
    <r>
      <rPr>
        <sz val="9"/>
        <color theme="1"/>
        <rFont val="Spranq eco sans"/>
        <family val="2"/>
      </rPr>
      <t>o local onde o resíduo foi gerado</t>
    </r>
  </si>
  <si>
    <r>
      <rPr>
        <b/>
        <i/>
        <sz val="9"/>
        <color theme="1"/>
        <rFont val="Spranq eco sans"/>
        <family val="2"/>
      </rPr>
      <t>Preencher</t>
    </r>
    <r>
      <rPr>
        <sz val="9"/>
        <color theme="1"/>
        <rFont val="Spranq eco sans"/>
        <family val="2"/>
      </rPr>
      <t xml:space="preserve"> a quantidade de resíduo gerada</t>
    </r>
  </si>
  <si>
    <r>
      <rPr>
        <b/>
        <i/>
        <sz val="9"/>
        <color theme="1"/>
        <rFont val="Spranq eco sans"/>
        <family val="2"/>
      </rPr>
      <t xml:space="preserve">Selecionar </t>
    </r>
    <r>
      <rPr>
        <sz val="9"/>
        <color theme="1"/>
        <rFont val="Spranq eco sans"/>
        <family val="2"/>
      </rPr>
      <t>a unidade de medida correspondente a quantidade de resíduo gerada</t>
    </r>
  </si>
  <si>
    <r>
      <rPr>
        <b/>
        <i/>
        <sz val="9"/>
        <color theme="1"/>
        <rFont val="Spranq eco sans"/>
        <family val="2"/>
      </rPr>
      <t>Selecionar</t>
    </r>
    <r>
      <rPr>
        <sz val="9"/>
        <color theme="1"/>
        <rFont val="Spranq eco sans"/>
        <family val="2"/>
      </rPr>
      <t xml:space="preserve"> se o resíduo foi encaminhado para reciclagem</t>
    </r>
  </si>
  <si>
    <r>
      <rPr>
        <b/>
        <i/>
        <sz val="9"/>
        <color theme="1"/>
        <rFont val="Spranq eco sans"/>
        <family val="2"/>
      </rPr>
      <t>Preencher</t>
    </r>
    <r>
      <rPr>
        <sz val="9"/>
        <color theme="1"/>
        <rFont val="Spranq eco sans"/>
        <family val="2"/>
      </rPr>
      <t xml:space="preserve"> o número do MTR</t>
    </r>
  </si>
  <si>
    <r>
      <rPr>
        <b/>
        <i/>
        <sz val="9"/>
        <color theme="1"/>
        <rFont val="Spranq eco sans"/>
        <family val="2"/>
      </rPr>
      <t xml:space="preserve">Selecionar </t>
    </r>
    <r>
      <rPr>
        <sz val="9"/>
        <color theme="1"/>
        <rFont val="Spranq eco sans"/>
        <family val="2"/>
      </rPr>
      <t>a coletadora do resíduo</t>
    </r>
  </si>
  <si>
    <r>
      <t>Selecionar</t>
    </r>
    <r>
      <rPr>
        <sz val="9"/>
        <color theme="1"/>
        <rFont val="Spranq eco sans"/>
        <family val="2"/>
      </rPr>
      <t xml:space="preserve"> o destino final para onde o resíduo foi enviado</t>
    </r>
  </si>
  <si>
    <r>
      <rPr>
        <b/>
        <i/>
        <sz val="9"/>
        <color theme="1"/>
        <rFont val="Spranq eco sans"/>
        <family val="2"/>
      </rPr>
      <t>Preencher</t>
    </r>
    <r>
      <rPr>
        <sz val="9"/>
        <color theme="1"/>
        <rFont val="Spranq eco sans"/>
        <family val="2"/>
      </rPr>
      <t xml:space="preserve"> com o número do CDF</t>
    </r>
  </si>
  <si>
    <r>
      <rPr>
        <b/>
        <i/>
        <sz val="9"/>
        <color theme="1"/>
        <rFont val="Spranq eco sans"/>
        <family val="2"/>
      </rPr>
      <t>Preencher</t>
    </r>
    <r>
      <rPr>
        <sz val="9"/>
        <color theme="1"/>
        <rFont val="Spranq eco sans"/>
        <family val="2"/>
      </rPr>
      <t xml:space="preserve"> com a data da realização da destinação final</t>
    </r>
  </si>
  <si>
    <t>Caso necessário, descrever outras informações pertinentes</t>
  </si>
  <si>
    <t>PREENCHER OS DADOS NA ABA "BASE"</t>
  </si>
  <si>
    <t>Sem contrato ativo no período</t>
  </si>
  <si>
    <t>Não</t>
  </si>
  <si>
    <t>Brita Ouro Preto Ltda</t>
  </si>
  <si>
    <t>Prefeitura Municipal de Fazenda Vilanova</t>
  </si>
  <si>
    <t>Alcootrali</t>
  </si>
  <si>
    <t>Antonio Hilário de Souza Eireli</t>
  </si>
  <si>
    <t>Prefeitura Municipal de Lajeado</t>
  </si>
  <si>
    <t>Não foram gerados resíduos no período (trecho sem contrato)</t>
  </si>
  <si>
    <t>Prefeitura Municipal de Teutônia</t>
  </si>
  <si>
    <t>Coletores ao longo do trecho/rodovia</t>
  </si>
  <si>
    <t>-</t>
  </si>
  <si>
    <t>Pneu</t>
  </si>
  <si>
    <t>Sucatas</t>
  </si>
  <si>
    <t>Goldani Sucatas</t>
  </si>
  <si>
    <t xml:space="preserve">Recicla Mais - Recitres Comercio e Reciclagem de Produtos de Borracha Ltda. </t>
  </si>
  <si>
    <t>Rótulos de Linha</t>
  </si>
  <si>
    <t>Total Geral</t>
  </si>
  <si>
    <t>Soma de Quantidade Gerada</t>
  </si>
  <si>
    <t>Rótulos de Coluna</t>
  </si>
  <si>
    <t>Aguardando destinação</t>
  </si>
  <si>
    <t>Acostamento (regularização de imperfeições)</t>
  </si>
  <si>
    <t>Sem informação</t>
  </si>
  <si>
    <t>Classe do Resíduo
(NBR 10004:04)</t>
  </si>
  <si>
    <t>Freeban Banheiros Químicos Ltda - ME</t>
  </si>
  <si>
    <t>Sem geração</t>
  </si>
  <si>
    <t>RS Lubrificantes Eireli - ME</t>
  </si>
  <si>
    <t>Bolognesi</t>
  </si>
  <si>
    <t>Consórcio MD Rodovias</t>
  </si>
  <si>
    <t>Conservi Construção e Serviços Ltda.</t>
  </si>
  <si>
    <t>ERS-235 (Nova Petrópolis - Gramado)</t>
  </si>
  <si>
    <t>ERS-122 (Rincão do Cascalho/ Portão - São Vendelino)</t>
  </si>
  <si>
    <t>Consórcio GPD</t>
  </si>
  <si>
    <t>PNEUCAR LTDA</t>
  </si>
  <si>
    <t>Industrial Batistella Artefatos de Borracha Ltda.</t>
  </si>
  <si>
    <t>Fundação Proamb</t>
  </si>
  <si>
    <t>Cristina Beatriz Kist Kruger MEI</t>
  </si>
  <si>
    <t>Algen Tratamento de Efluentes Ltda.</t>
  </si>
  <si>
    <t>Consórcio ECG</t>
  </si>
  <si>
    <t>SLJ Reciclagem</t>
  </si>
  <si>
    <t>Prefeitura Municipal de São Sebastião do Caí</t>
  </si>
  <si>
    <t>Transporte e Logística GEAB Ltda - Central de Triagem de Resíduos</t>
  </si>
  <si>
    <t>Dutri Engenharia Metalúrgica Eireli</t>
  </si>
  <si>
    <t xml:space="preserve">Madeira </t>
  </si>
  <si>
    <t>Desentupidora das Hortênsias C.A.E. Ltda</t>
  </si>
  <si>
    <t>Contagem Distinta de Descrição</t>
  </si>
  <si>
    <t>Desentupidora MP Soluções Ambientais EIRELI</t>
  </si>
  <si>
    <t xml:space="preserve">SHO Ambiental EIRELI </t>
  </si>
  <si>
    <t>Bressan Inovações Ambientais</t>
  </si>
  <si>
    <t>Filtroville Ambiental</t>
  </si>
  <si>
    <t>Contagem de Empreiteira Responsável</t>
  </si>
  <si>
    <t>Pendências</t>
  </si>
  <si>
    <t>Tipologia de Destinação Final</t>
  </si>
  <si>
    <t>Reciclagem</t>
  </si>
  <si>
    <t>Compostagem</t>
  </si>
  <si>
    <t>Aterro sanitário</t>
  </si>
  <si>
    <t>Aterro industrial</t>
  </si>
  <si>
    <t>Coprocessamento</t>
  </si>
  <si>
    <t>Reutilização</t>
  </si>
  <si>
    <t>ERS-040 (Passo do Fiúza/ Viamão - Balneário Pinhal)</t>
  </si>
  <si>
    <t>ERS-466 (Parque do Caracol - Canela)</t>
  </si>
  <si>
    <t>Encaminhamento Reciclagem</t>
  </si>
  <si>
    <t>Tratamento de efluentes</t>
  </si>
  <si>
    <t>Faixa de domínio</t>
  </si>
  <si>
    <t>Blendagem para coprocessamento</t>
  </si>
  <si>
    <t>Descontaminação de lâmpadas</t>
  </si>
  <si>
    <t>Autoclave</t>
  </si>
  <si>
    <t>Triagem com armazenamento</t>
  </si>
  <si>
    <t>SPV Desentupidora Ltda</t>
  </si>
  <si>
    <t>CORSAN - SURCEN - SES Santa Maria</t>
  </si>
  <si>
    <t>Eco Central Transportes e Soluções Ambientais Ltda</t>
  </si>
  <si>
    <t>PH Tratamento de Efluentes Ltda</t>
  </si>
  <si>
    <t>Biorremediação</t>
  </si>
  <si>
    <t>Obra de Implantação/ Emergencial</t>
  </si>
  <si>
    <t>Consórcio EP</t>
  </si>
  <si>
    <t>Sultepa</t>
  </si>
  <si>
    <t>LSF Engenharia e Gestão Ltda.</t>
  </si>
  <si>
    <t>Prefeitura Municipal de Capivari</t>
  </si>
  <si>
    <t>Prefeitura Municipal de Pinhal</t>
  </si>
  <si>
    <t>(vazio)</t>
  </si>
  <si>
    <t>(Vários itens)</t>
  </si>
  <si>
    <t xml:space="preserve">Nº DMR </t>
  </si>
  <si>
    <t>Data da DMR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</si>
</sst>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[$-416]mmm/yy;@"/>
    <numFmt numFmtId="165" formatCode="#,##0.000"/>
  </numFmts>
  <fonts count="44">
    <font>
      <sz val="9"/>
      <color theme="1"/>
      <name val="Spranq eco sans"/>
      <family val="2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11"/>
      <color theme="1"/>
      <name val="Spranq Eco Sans"/>
      <family val="2"/>
      <scheme val="minor"/>
    </font>
    <font>
      <sz val="9"/>
      <color theme="1"/>
      <name val="Spranq eco sans"/>
      <family val="2"/>
    </font>
    <font>
      <sz val="8"/>
      <color theme="1"/>
      <name val="Spranq Eco Sans"/>
      <family val="2"/>
      <scheme val="minor"/>
    </font>
    <font>
      <b/>
      <sz val="9"/>
      <color theme="1"/>
      <name val="Spranq eco sans"/>
      <family val="2"/>
    </font>
    <font>
      <b/>
      <sz val="9"/>
      <color rgb="FFFF0000"/>
      <name val="Spranq eco sans"/>
      <family val="2"/>
    </font>
    <font>
      <b/>
      <sz val="9"/>
      <color theme="0"/>
      <name val="Spranq eco sans"/>
      <family val="2"/>
    </font>
    <font>
      <sz val="8"/>
      <name val="Spranq eco sans"/>
      <family val="2"/>
    </font>
    <font>
      <b/>
      <i/>
      <sz val="9"/>
      <color theme="1"/>
      <name val="Spranq eco sans"/>
      <family val="2"/>
    </font>
    <font>
      <sz val="9"/>
      <name val="Spranq eco sans"/>
      <family val="2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color theme="1"/>
      <name val="Spranq eco sans"/>
      <family val="2"/>
    </font>
    <font>
      <sz val="9"/>
      <color rgb="FF000000"/>
      <name val="Spranq eco sans"/>
      <family val="2"/>
      <charset val="1"/>
    </font>
    <font>
      <sz val="11"/>
      <color rgb="FF000000"/>
      <name val="Spranq Eco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85623"/>
        <bgColor theme="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7">
    <xf numFmtId="0" fontId="0" fillId="0" borderId="0"/>
    <xf numFmtId="0" fontId="30" fillId="0" borderId="0"/>
    <xf numFmtId="0" fontId="29" fillId="0" borderId="0"/>
    <xf numFmtId="0" fontId="39" fillId="0" borderId="0"/>
    <xf numFmtId="0" fontId="2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40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41" fillId="0" borderId="0" applyFont="0" applyFill="0" applyBorder="0" applyAlignment="0" applyProtection="0"/>
    <xf numFmtId="0" fontId="22" fillId="0" borderId="0"/>
    <xf numFmtId="0" fontId="21" fillId="0" borderId="0"/>
    <xf numFmtId="0" fontId="42" fillId="0" borderId="0"/>
    <xf numFmtId="0" fontId="43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1" fillId="0" borderId="0" applyFont="0" applyFill="0" applyBorder="0" applyAlignment="0" applyProtection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41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41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43" fontId="4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4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41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4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41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14" fontId="3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13" applyFont="1"/>
    <xf numFmtId="16" fontId="0" fillId="0" borderId="0" xfId="0" applyNumberFormat="1" applyAlignment="1">
      <alignment horizontal="center" vertical="center"/>
    </xf>
    <xf numFmtId="17" fontId="38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4" fontId="0" fillId="0" borderId="0" xfId="0" applyNumberFormat="1"/>
    <xf numFmtId="164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</cellXfs>
  <cellStyles count="597">
    <cellStyle name="Normal" xfId="0" builtinId="0"/>
    <cellStyle name="Normal 2" xfId="1" xr:uid="{A3F99FC8-5507-4533-B0F4-E89868FDED54}"/>
    <cellStyle name="Normal 2 10" xfId="18" xr:uid="{99A74F6C-4A8A-4BFF-9BBA-92DA3466C570}"/>
    <cellStyle name="Normal 2 10 2" xfId="48" xr:uid="{FD0FE4F4-5428-418F-B6C0-29DDDB45EE07}"/>
    <cellStyle name="Normal 2 10 2 2" xfId="147" xr:uid="{32CF09BF-5073-4170-865E-5D1EFBFA2AE9}"/>
    <cellStyle name="Normal 2 10 2 2 2" xfId="477" xr:uid="{DCD213EC-89E9-4259-88FC-6567917F66F7}"/>
    <cellStyle name="Normal 2 10 2 3" xfId="279" xr:uid="{723DDB90-6439-4FBC-A761-39D36DA48887}"/>
    <cellStyle name="Normal 2 10 2 4" xfId="378" xr:uid="{8266B1FE-B2A8-4799-B2F0-6BF63D5C15D3}"/>
    <cellStyle name="Normal 2 10 3" xfId="117" xr:uid="{0FDEF626-F5FB-4784-B837-893A305FC8AA}"/>
    <cellStyle name="Normal 2 10 3 2" xfId="447" xr:uid="{FBE22692-35DA-46F4-A5B4-CB97A9397E33}"/>
    <cellStyle name="Normal 2 10 4" xfId="216" xr:uid="{C1730DB1-5C9F-4B50-BA7F-FF1EA4904A2B}"/>
    <cellStyle name="Normal 2 10 4 2" xfId="546" xr:uid="{82E207D2-E085-4416-A8AB-C835E3F713FD}"/>
    <cellStyle name="Normal 2 10 5" xfId="249" xr:uid="{40849D35-5AE2-4CE8-A0BA-1854F0DD1B58}"/>
    <cellStyle name="Normal 2 10 6" xfId="348" xr:uid="{0DB6BC38-5810-4882-B33A-B571BEECB0D3}"/>
    <cellStyle name="Normal 2 10 7" xfId="580" xr:uid="{CAE8CF02-9416-468C-B0AF-60542CA2826D}"/>
    <cellStyle name="Normal 2 11" xfId="19" xr:uid="{FD4C3344-76F4-4593-A171-05046985A922}"/>
    <cellStyle name="Normal 2 11 2" xfId="49" xr:uid="{C7AC457C-AAC9-429C-9FDF-A6A52B874029}"/>
    <cellStyle name="Normal 2 11 2 2" xfId="148" xr:uid="{53F4DC29-2D6C-43BD-97DB-E5DD33B72374}"/>
    <cellStyle name="Normal 2 11 2 2 2" xfId="478" xr:uid="{6D395937-06F1-465A-B28C-35C99C706F2C}"/>
    <cellStyle name="Normal 2 11 2 3" xfId="280" xr:uid="{0600C164-A3FD-4F67-A3F4-6E5EF6DD3D75}"/>
    <cellStyle name="Normal 2 11 2 4" xfId="379" xr:uid="{E42930BB-A55D-4E9F-9328-5BE0A4071CCF}"/>
    <cellStyle name="Normal 2 11 3" xfId="118" xr:uid="{BCF1255E-C249-4301-8629-F29DA890EF22}"/>
    <cellStyle name="Normal 2 11 3 2" xfId="448" xr:uid="{0202F2AB-431C-4038-95DE-7CA03643BBDA}"/>
    <cellStyle name="Normal 2 11 4" xfId="217" xr:uid="{6F50B47C-C580-4DAD-82EF-46F454FF1864}"/>
    <cellStyle name="Normal 2 11 4 2" xfId="547" xr:uid="{E69371E2-A63D-4EB3-A9D0-000BCCD5D3FE}"/>
    <cellStyle name="Normal 2 11 5" xfId="250" xr:uid="{1582A940-08DD-49ED-ABEA-6F1F13A4EC83}"/>
    <cellStyle name="Normal 2 11 6" xfId="349" xr:uid="{E9E56577-FADD-4359-A928-08386D25984A}"/>
    <cellStyle name="Normal 2 11 7" xfId="581" xr:uid="{6B467CC6-9F3F-46C3-ABA3-A78A20B16DF4}"/>
    <cellStyle name="Normal 2 12" xfId="20" xr:uid="{CAC62450-73E8-4129-8B30-32E2B11E1D23}"/>
    <cellStyle name="Normal 2 12 2" xfId="50" xr:uid="{9D6036D1-116E-43BA-891B-6F81D7DE223C}"/>
    <cellStyle name="Normal 2 12 2 2" xfId="149" xr:uid="{8D146512-093B-46A6-95F4-7EBD78135CA5}"/>
    <cellStyle name="Normal 2 12 2 2 2" xfId="479" xr:uid="{199CD41E-D064-4721-B6B5-2CCD9080D7EF}"/>
    <cellStyle name="Normal 2 12 2 3" xfId="281" xr:uid="{4BEDE985-EBF0-4313-BE87-3C925DBA8DC9}"/>
    <cellStyle name="Normal 2 12 2 4" xfId="380" xr:uid="{AA3F4CE8-F7BE-4FA1-8160-149D568CD5A6}"/>
    <cellStyle name="Normal 2 12 3" xfId="119" xr:uid="{16B043BB-5E6B-4027-926D-1DDCACED7115}"/>
    <cellStyle name="Normal 2 12 3 2" xfId="449" xr:uid="{BCEC98A5-71BD-480F-96F8-CA67FC634F19}"/>
    <cellStyle name="Normal 2 12 4" xfId="218" xr:uid="{DB9B7D62-3E4B-413B-82B1-099F267AC140}"/>
    <cellStyle name="Normal 2 12 4 2" xfId="548" xr:uid="{F42BF6B5-0D7B-41A6-8949-B207273D82C4}"/>
    <cellStyle name="Normal 2 12 5" xfId="251" xr:uid="{F57519F3-B57F-4BE3-93DC-971D2160967C}"/>
    <cellStyle name="Normal 2 12 6" xfId="350" xr:uid="{69DEC7DF-301D-4090-980B-4B704B861F9A}"/>
    <cellStyle name="Normal 2 12 7" xfId="582" xr:uid="{2B710E56-788B-4616-BE3F-4B73A671D8AE}"/>
    <cellStyle name="Normal 2 13" xfId="23" xr:uid="{9DB11F65-1D73-468C-8B4D-E1B6EA4E015D}"/>
    <cellStyle name="Normal 2 13 2" xfId="53" xr:uid="{A60ECEF9-7AA0-4D4B-8D69-140DC16E3443}"/>
    <cellStyle name="Normal 2 13 2 2" xfId="152" xr:uid="{1EE9F168-028B-461B-A844-107D568BCB8C}"/>
    <cellStyle name="Normal 2 13 2 2 2" xfId="482" xr:uid="{5C7C2D91-1EB2-4CED-9934-E6DD6C576255}"/>
    <cellStyle name="Normal 2 13 2 3" xfId="284" xr:uid="{B63CFDB8-ADA1-445C-A708-8387275CDEA4}"/>
    <cellStyle name="Normal 2 13 2 4" xfId="383" xr:uid="{0B3532B9-B690-4332-B50D-4BBE8265C68B}"/>
    <cellStyle name="Normal 2 13 3" xfId="122" xr:uid="{383DF17C-4473-4B1F-85E9-1DBED0C62AF0}"/>
    <cellStyle name="Normal 2 13 3 2" xfId="452" xr:uid="{6F7B396C-DC06-418D-8BDE-95794FECCD30}"/>
    <cellStyle name="Normal 2 13 4" xfId="221" xr:uid="{1858AFD8-CCE8-4132-A1FF-5408D3D2CEF8}"/>
    <cellStyle name="Normal 2 13 4 2" xfId="551" xr:uid="{ECF58169-EDA2-45F6-8BD2-8AEB878C8337}"/>
    <cellStyle name="Normal 2 13 5" xfId="254" xr:uid="{1571BA33-3BFC-43E1-9718-107AC45798BE}"/>
    <cellStyle name="Normal 2 13 6" xfId="353" xr:uid="{0959B35F-2ECA-4855-BEB8-C29A694703AA}"/>
    <cellStyle name="Normal 2 13 7" xfId="585" xr:uid="{886F1907-A7E5-4166-BE17-0E91318FB4E3}"/>
    <cellStyle name="Normal 2 14" xfId="35" xr:uid="{8F0F92E9-138A-4662-8628-305ED92085D5}"/>
    <cellStyle name="Normal 2 14 2" xfId="134" xr:uid="{DB1A0A86-530E-4B80-8EC1-029C777D3752}"/>
    <cellStyle name="Normal 2 14 2 2" xfId="464" xr:uid="{9EF22F56-3201-4E6E-949D-3ECB83D0D4A4}"/>
    <cellStyle name="Normal 2 14 3" xfId="266" xr:uid="{4A77B3A7-1C9F-4B46-98F7-FF2DC0089020}"/>
    <cellStyle name="Normal 2 14 4" xfId="365" xr:uid="{D78FF2EC-7DB3-4640-BFC2-169D578F870F}"/>
    <cellStyle name="Normal 2 15" xfId="65" xr:uid="{72932076-F4F5-4659-A78B-F96C8EC47729}"/>
    <cellStyle name="Normal 2 15 2" xfId="164" xr:uid="{38251F9D-5D13-4645-8F50-C1FFED39BD00}"/>
    <cellStyle name="Normal 2 15 2 2" xfId="494" xr:uid="{63D32227-A5F8-4138-B65D-8DA8F595F61D}"/>
    <cellStyle name="Normal 2 15 3" xfId="296" xr:uid="{82449BC0-EF65-4FCD-83FA-832008C58B2F}"/>
    <cellStyle name="Normal 2 15 4" xfId="395" xr:uid="{408BA606-C4C7-4A26-89CE-AE33A7BF6787}"/>
    <cellStyle name="Normal 2 16" xfId="66" xr:uid="{22E348B1-BE13-4EB1-92F5-9D0791AB4C7C}"/>
    <cellStyle name="Normal 2 16 2" xfId="165" xr:uid="{52E3EED0-3288-44B4-BCC1-9F040D5A7FED}"/>
    <cellStyle name="Normal 2 16 2 2" xfId="495" xr:uid="{F2A23A65-53A4-467F-8EA8-BEB03BF6BE18}"/>
    <cellStyle name="Normal 2 16 3" xfId="297" xr:uid="{97451367-BC02-4CE3-863B-0055541E0DFD}"/>
    <cellStyle name="Normal 2 16 4" xfId="396" xr:uid="{8A002607-587E-4F67-8A41-363AA19B124E}"/>
    <cellStyle name="Normal 2 17" xfId="78" xr:uid="{0D6BE996-2551-493E-90E1-7EA7089FBA1D}"/>
    <cellStyle name="Normal 2 17 2" xfId="177" xr:uid="{561C8A38-7A4F-47A0-B92D-88E43D1218F9}"/>
    <cellStyle name="Normal 2 17 2 2" xfId="507" xr:uid="{C532C6A7-9684-47E7-9E10-B326C5A431B5}"/>
    <cellStyle name="Normal 2 17 3" xfId="309" xr:uid="{DBEB44CB-6037-408B-A7E9-AF589486A4B4}"/>
    <cellStyle name="Normal 2 17 4" xfId="408" xr:uid="{4349F5E7-F2B3-4B6B-9224-46CF98DC448D}"/>
    <cellStyle name="Normal 2 18" xfId="90" xr:uid="{55383D66-2393-45A3-98A9-7F265BAB2103}"/>
    <cellStyle name="Normal 2 18 2" xfId="189" xr:uid="{A1BD1D77-A84A-4D7E-8355-E483F51571D1}"/>
    <cellStyle name="Normal 2 18 2 2" xfId="519" xr:uid="{A7CE8959-6680-441F-BC73-B7B1D883304F}"/>
    <cellStyle name="Normal 2 18 3" xfId="321" xr:uid="{6B8507A4-02E9-4184-BB01-4CD13C7502DF}"/>
    <cellStyle name="Normal 2 18 4" xfId="420" xr:uid="{BBF62745-A3A5-493D-AD8E-A5B0C5120112}"/>
    <cellStyle name="Normal 2 19" xfId="91" xr:uid="{85AAA753-B5C2-4F52-B88A-F3E9CBABC039}"/>
    <cellStyle name="Normal 2 19 2" xfId="190" xr:uid="{561F61A1-27E2-42D8-BBAB-29090D94D3E9}"/>
    <cellStyle name="Normal 2 19 2 2" xfId="520" xr:uid="{F7857FEC-2BF8-4FC9-970C-F5A85BB8FD4A}"/>
    <cellStyle name="Normal 2 19 3" xfId="322" xr:uid="{2137BAAD-16B8-4C7E-B20A-E5FA8EAD3E8C}"/>
    <cellStyle name="Normal 2 19 4" xfId="421" xr:uid="{93E687CD-DCEC-44B8-AC19-DC5DC50349BA}"/>
    <cellStyle name="Normal 2 2" xfId="4" xr:uid="{E061CAEB-0491-407B-B6C8-2553E98081B7}"/>
    <cellStyle name="Normal 2 2 10" xfId="337" xr:uid="{7A0A99EB-7D6A-440A-9177-12936B2E75B2}"/>
    <cellStyle name="Normal 2 2 11" xfId="569" xr:uid="{F6589ED5-9718-4DF7-BBDC-E2CC53021C14}"/>
    <cellStyle name="Normal 2 2 2" xfId="25" xr:uid="{CCE2C853-E90C-43F0-AB68-1E01138F50A7}"/>
    <cellStyle name="Normal 2 2 2 2" xfId="55" xr:uid="{3EF807DF-87BB-482E-BF64-42086CB8491A}"/>
    <cellStyle name="Normal 2 2 2 2 2" xfId="154" xr:uid="{143A78B8-AF03-4A39-AEAA-37D0BD1C4ABB}"/>
    <cellStyle name="Normal 2 2 2 2 2 2" xfId="484" xr:uid="{1A13E3CD-61C3-4907-85CB-6FD150641200}"/>
    <cellStyle name="Normal 2 2 2 2 3" xfId="286" xr:uid="{555631FB-BBD9-473D-8FCB-50D4B61EFE72}"/>
    <cellStyle name="Normal 2 2 2 2 4" xfId="385" xr:uid="{56CEA116-7334-4718-A6F0-E884BDF43CF6}"/>
    <cellStyle name="Normal 2 2 2 3" xfId="124" xr:uid="{D3E5AE48-4ED4-4AED-BFEF-F4B0DF3B8ADF}"/>
    <cellStyle name="Normal 2 2 2 3 2" xfId="454" xr:uid="{888AEE1D-4125-4E66-B769-6B7AB835501D}"/>
    <cellStyle name="Normal 2 2 2 4" xfId="223" xr:uid="{EA6F67DB-EAD0-4E96-9C2C-35462CAE8AD7}"/>
    <cellStyle name="Normal 2 2 2 4 2" xfId="553" xr:uid="{3B004193-5292-44E7-81DB-686B64EFAEEB}"/>
    <cellStyle name="Normal 2 2 2 5" xfId="256" xr:uid="{FA66F214-FE8D-4587-9C9B-60C7896025B7}"/>
    <cellStyle name="Normal 2 2 2 6" xfId="355" xr:uid="{097638A4-B440-4742-87A6-3F94E99A6F12}"/>
    <cellStyle name="Normal 2 2 2 7" xfId="587" xr:uid="{B0AB236F-2236-483A-BFC5-B8099FF19AB5}"/>
    <cellStyle name="Normal 2 2 3" xfId="37" xr:uid="{5C20AF8B-7137-4F26-91E3-A603E9BD7F0F}"/>
    <cellStyle name="Normal 2 2 3 2" xfId="136" xr:uid="{6571654A-DC3F-48B6-8508-60BADA385E4B}"/>
    <cellStyle name="Normal 2 2 3 2 2" xfId="466" xr:uid="{8522F794-FB91-4065-848C-6D55088272B4}"/>
    <cellStyle name="Normal 2 2 3 3" xfId="268" xr:uid="{DCD1DA39-1E72-4DEE-AD8F-98E46B4C0399}"/>
    <cellStyle name="Normal 2 2 3 4" xfId="367" xr:uid="{951284D7-F881-4495-8993-F07FDD63B2D4}"/>
    <cellStyle name="Normal 2 2 4" xfId="68" xr:uid="{8BFCAFA3-6D33-4C7F-AE98-EA8533144D87}"/>
    <cellStyle name="Normal 2 2 4 2" xfId="167" xr:uid="{99A218EB-54F2-4018-9720-E5EFC0CAAFE8}"/>
    <cellStyle name="Normal 2 2 4 2 2" xfId="497" xr:uid="{302367C2-E0B2-4112-AD8F-D57B0319A461}"/>
    <cellStyle name="Normal 2 2 4 3" xfId="299" xr:uid="{8562A84F-41D5-44A2-9850-73CD73683CAC}"/>
    <cellStyle name="Normal 2 2 4 4" xfId="398" xr:uid="{8FF3F041-CEE0-457E-AEDD-079B4CE28B4A}"/>
    <cellStyle name="Normal 2 2 5" xfId="80" xr:uid="{5CFFAD9E-EF66-4EF7-8129-2A1BD47E4E1F}"/>
    <cellStyle name="Normal 2 2 5 2" xfId="179" xr:uid="{B744734E-4C79-4D3C-97C4-9D3E94B6FD33}"/>
    <cellStyle name="Normal 2 2 5 2 2" xfId="509" xr:uid="{B9B9924C-E0BE-4490-90AC-B636663CA1F3}"/>
    <cellStyle name="Normal 2 2 5 3" xfId="311" xr:uid="{A0DC72DC-BED2-4A1B-89B7-15ED16ADED1D}"/>
    <cellStyle name="Normal 2 2 5 4" xfId="410" xr:uid="{2C59DF0A-A8E6-4364-8DA2-45EF6A224B0E}"/>
    <cellStyle name="Normal 2 2 6" xfId="94" xr:uid="{1719F120-8F9F-4806-942A-973CE06C9050}"/>
    <cellStyle name="Normal 2 2 6 2" xfId="193" xr:uid="{B32CFF5B-A49E-4F53-B5A9-83B4589232C2}"/>
    <cellStyle name="Normal 2 2 6 2 2" xfId="523" xr:uid="{FAE70DC0-1956-445B-AED4-FB9601DE9E80}"/>
    <cellStyle name="Normal 2 2 6 3" xfId="325" xr:uid="{7D9A4066-AFCD-4739-AD4C-6EBF4D8DD29F}"/>
    <cellStyle name="Normal 2 2 6 4" xfId="424" xr:uid="{AF7186A4-7C33-4C83-833D-EB277CF52AE6}"/>
    <cellStyle name="Normal 2 2 7" xfId="106" xr:uid="{FDE09323-E35F-460D-BEDB-C2F6F9E49D6B}"/>
    <cellStyle name="Normal 2 2 7 2" xfId="436" xr:uid="{4E54CAB9-02B9-43F9-8A52-75348F9D2DD5}"/>
    <cellStyle name="Normal 2 2 8" xfId="205" xr:uid="{279B1B23-D5F0-464E-85E3-51AB9823A0A5}"/>
    <cellStyle name="Normal 2 2 8 2" xfId="535" xr:uid="{906BB1B5-7A05-46AE-AD60-4CDE3BBB6ED6}"/>
    <cellStyle name="Normal 2 2 9" xfId="238" xr:uid="{324762E7-2598-4489-913B-D83FEAA2AA99}"/>
    <cellStyle name="Normal 2 20" xfId="92" xr:uid="{56AFC804-C22E-4CB7-82BF-E05E0A17307E}"/>
    <cellStyle name="Normal 2 20 2" xfId="191" xr:uid="{F77CD704-6F22-411F-B9DD-E390E9668744}"/>
    <cellStyle name="Normal 2 20 2 2" xfId="521" xr:uid="{B8AD71A8-6EF2-40FC-9258-ACB314D7AAB1}"/>
    <cellStyle name="Normal 2 20 3" xfId="323" xr:uid="{8530F48D-3F74-48EE-9286-F0780956D5BC}"/>
    <cellStyle name="Normal 2 20 4" xfId="422" xr:uid="{FD74F6BD-6B87-4D06-8695-73388E978A12}"/>
    <cellStyle name="Normal 2 21" xfId="104" xr:uid="{BEB73C55-639E-48D3-B3F8-4E900D218B74}"/>
    <cellStyle name="Normal 2 21 2" xfId="434" xr:uid="{6304BD7E-F935-46C4-AF60-44FB5CF713FB}"/>
    <cellStyle name="Normal 2 22" xfId="203" xr:uid="{919C06A0-AAAE-43D0-84BF-6BAE44FC2345}"/>
    <cellStyle name="Normal 2 22 2" xfId="533" xr:uid="{021491DD-59A2-4D11-A942-ED9BBFB2EA7D}"/>
    <cellStyle name="Normal 2 23" xfId="233" xr:uid="{5BA793AA-B13B-4896-95DE-98E2F956433D}"/>
    <cellStyle name="Normal 2 23 2" xfId="563" xr:uid="{BF1A891A-4EB3-423E-B0C5-4667F09026B5}"/>
    <cellStyle name="Normal 2 24" xfId="234" xr:uid="{1AC16012-E00D-4797-A5D5-4BC24F22B74F}"/>
    <cellStyle name="Normal 2 24 2" xfId="564" xr:uid="{D4332E4C-1864-46FF-8A09-5895B2466C43}"/>
    <cellStyle name="Normal 2 25" xfId="235" xr:uid="{86FA44C6-144C-4F47-A987-3FF2ACE78663}"/>
    <cellStyle name="Normal 2 25 2" xfId="565" xr:uid="{080718CA-C988-4E24-8A9D-5A26DCCC5D01}"/>
    <cellStyle name="Normal 2 26" xfId="236" xr:uid="{10132443-86C3-496A-91F9-21956EF0A289}"/>
    <cellStyle name="Normal 2 27" xfId="335" xr:uid="{261D1BD4-8BE7-4D4D-8D69-C546BA5526D7}"/>
    <cellStyle name="Normal 2 28" xfId="566" xr:uid="{4BF88D09-8C10-4FCF-A6E5-EC30E858837D}"/>
    <cellStyle name="Normal 2 29" xfId="567" xr:uid="{BE21D05F-251B-475F-A4BE-0DA1B28253F4}"/>
    <cellStyle name="Normal 2 3" xfId="5" xr:uid="{EA0461FC-ACE6-483C-8F8A-6AC82AAF3E7C}"/>
    <cellStyle name="Normal 2 3 10" xfId="338" xr:uid="{0D34DCF2-2BDB-4DA2-844E-B51711DEE518}"/>
    <cellStyle name="Normal 2 3 11" xfId="570" xr:uid="{430EBA5B-6D1E-452B-877E-97618A7F70AD}"/>
    <cellStyle name="Normal 2 3 2" xfId="26" xr:uid="{0C309C9D-A64A-430E-ACD0-3E4EF988EE77}"/>
    <cellStyle name="Normal 2 3 2 2" xfId="56" xr:uid="{E90ABD25-A7CA-4B96-B494-261A1743E065}"/>
    <cellStyle name="Normal 2 3 2 2 2" xfId="155" xr:uid="{44B5A2C9-5DDF-4829-A349-3FA50FF8B5B4}"/>
    <cellStyle name="Normal 2 3 2 2 2 2" xfId="485" xr:uid="{0C69399C-A3EF-455F-812C-57FDA9061F82}"/>
    <cellStyle name="Normal 2 3 2 2 3" xfId="287" xr:uid="{B0E0E57C-2047-4292-B9E5-86F3D23C2EAE}"/>
    <cellStyle name="Normal 2 3 2 2 4" xfId="386" xr:uid="{D93C674A-A76E-48A4-8C47-8038F24C9DA5}"/>
    <cellStyle name="Normal 2 3 2 3" xfId="125" xr:uid="{FF50E0F2-6921-4799-8A50-07944DDDAFDC}"/>
    <cellStyle name="Normal 2 3 2 3 2" xfId="455" xr:uid="{D4876AC2-B630-4056-8F1F-6282F14D5DA4}"/>
    <cellStyle name="Normal 2 3 2 4" xfId="224" xr:uid="{AC713179-BEA3-4D37-AEFF-4EC711EE13EA}"/>
    <cellStyle name="Normal 2 3 2 4 2" xfId="554" xr:uid="{FF902E68-6F60-4610-A95B-63A142D48668}"/>
    <cellStyle name="Normal 2 3 2 5" xfId="257" xr:uid="{9D12F650-7D6C-4B10-8AC0-A5848C32F8A5}"/>
    <cellStyle name="Normal 2 3 2 6" xfId="356" xr:uid="{FDAC4E00-2489-4045-9F10-56571C2DFCC3}"/>
    <cellStyle name="Normal 2 3 2 7" xfId="588" xr:uid="{720B507A-E0C1-49D5-9B34-0D0C3783389A}"/>
    <cellStyle name="Normal 2 3 3" xfId="38" xr:uid="{834EE826-855E-4906-BB38-26E4A5313C6B}"/>
    <cellStyle name="Normal 2 3 3 2" xfId="137" xr:uid="{6580DC14-68AD-4566-8633-3687B14FC9BA}"/>
    <cellStyle name="Normal 2 3 3 2 2" xfId="467" xr:uid="{20394EED-0532-4F20-A0F7-AA3F87CF7E9E}"/>
    <cellStyle name="Normal 2 3 3 3" xfId="269" xr:uid="{D841AC27-FDEF-433F-ABA1-00C13F6DA524}"/>
    <cellStyle name="Normal 2 3 3 4" xfId="368" xr:uid="{29FDBB3F-27A5-489C-9C5F-B491749B0BEF}"/>
    <cellStyle name="Normal 2 3 4" xfId="69" xr:uid="{5A5D70BE-04A0-4535-9911-EC2FC0637EA2}"/>
    <cellStyle name="Normal 2 3 4 2" xfId="168" xr:uid="{6FF1142D-61C7-483C-9CA7-226DC4BE36A8}"/>
    <cellStyle name="Normal 2 3 4 2 2" xfId="498" xr:uid="{0007A38A-8B59-47EC-8B41-5CF9203CAF37}"/>
    <cellStyle name="Normal 2 3 4 3" xfId="300" xr:uid="{B8FCC54F-EFBC-4ACE-9A62-32A197E6F758}"/>
    <cellStyle name="Normal 2 3 4 4" xfId="399" xr:uid="{40EE525B-DB59-4265-B794-22A50FBAD2E9}"/>
    <cellStyle name="Normal 2 3 5" xfId="81" xr:uid="{BA390FEE-B9A6-4921-8C0C-F27FA094B594}"/>
    <cellStyle name="Normal 2 3 5 2" xfId="180" xr:uid="{C745B48E-8ACE-47D0-A8C3-3B1DC4B298F5}"/>
    <cellStyle name="Normal 2 3 5 2 2" xfId="510" xr:uid="{6C89BB82-6E01-4982-B3DE-3381D24508CB}"/>
    <cellStyle name="Normal 2 3 5 3" xfId="312" xr:uid="{14E2DCEF-6751-4A53-9564-30DB247F1D33}"/>
    <cellStyle name="Normal 2 3 5 4" xfId="411" xr:uid="{629064A4-DF3A-491A-995C-8A6D044262FF}"/>
    <cellStyle name="Normal 2 3 6" xfId="95" xr:uid="{2A7723C0-A7F1-485A-9601-B4EFEF652701}"/>
    <cellStyle name="Normal 2 3 6 2" xfId="194" xr:uid="{65F27DD9-F2B2-4E5D-B398-6B8AC4C374E1}"/>
    <cellStyle name="Normal 2 3 6 2 2" xfId="524" xr:uid="{E5D8B345-2DAD-4D55-9380-5791AC2EBC69}"/>
    <cellStyle name="Normal 2 3 6 3" xfId="326" xr:uid="{01DE77A4-4D99-4DF2-9D4F-1282A5C2C71E}"/>
    <cellStyle name="Normal 2 3 6 4" xfId="425" xr:uid="{A329F079-F548-4758-8F5E-CB35FE191E72}"/>
    <cellStyle name="Normal 2 3 7" xfId="107" xr:uid="{8CAB7C00-826E-4E18-A4F0-540BCD68C17A}"/>
    <cellStyle name="Normal 2 3 7 2" xfId="437" xr:uid="{4CAB8B2F-98E3-47B4-B157-DFAA40E6ABA0}"/>
    <cellStyle name="Normal 2 3 8" xfId="206" xr:uid="{32285DDF-FA52-431E-AD41-099D95832B8C}"/>
    <cellStyle name="Normal 2 3 8 2" xfId="536" xr:uid="{CA6E3BD5-078D-4E63-9447-4A6BD84C7C63}"/>
    <cellStyle name="Normal 2 3 9" xfId="239" xr:uid="{791FCBC1-713D-4DFD-B61A-EC1B0EB03CF7}"/>
    <cellStyle name="Normal 2 4" xfId="9" xr:uid="{EE3ED4E4-34C3-42B4-B33B-4BA3F7DA71D8}"/>
    <cellStyle name="Normal 2 4 10" xfId="341" xr:uid="{3A63EF3B-7A9F-429F-99A7-C440B325FE9D}"/>
    <cellStyle name="Normal 2 4 11" xfId="573" xr:uid="{0FA41F38-C26E-4B95-89E2-ED557F69B97A}"/>
    <cellStyle name="Normal 2 4 2" xfId="29" xr:uid="{8150104A-A586-4CA7-86A0-5AFD25CE9B9A}"/>
    <cellStyle name="Normal 2 4 2 2" xfId="59" xr:uid="{ABB5C179-6D35-449A-96FD-EC22119BC709}"/>
    <cellStyle name="Normal 2 4 2 2 2" xfId="158" xr:uid="{00592A47-2E43-4EEF-8B96-483D65A0A85F}"/>
    <cellStyle name="Normal 2 4 2 2 2 2" xfId="488" xr:uid="{C9CF3B54-8714-4888-A3ED-2D38DA9E4981}"/>
    <cellStyle name="Normal 2 4 2 2 3" xfId="290" xr:uid="{6369A926-7268-4A17-88A4-C1EF8143A0E4}"/>
    <cellStyle name="Normal 2 4 2 2 4" xfId="389" xr:uid="{8A988DEB-7CB1-4A15-B278-4BB32F11D56C}"/>
    <cellStyle name="Normal 2 4 2 3" xfId="128" xr:uid="{1FAF3F81-28C5-4967-B583-8CFAACB3793D}"/>
    <cellStyle name="Normal 2 4 2 3 2" xfId="458" xr:uid="{B6875760-63AD-4DA4-A709-5E739505CB13}"/>
    <cellStyle name="Normal 2 4 2 4" xfId="227" xr:uid="{CC9F4B9F-EBC2-44E2-95D9-777E75E1A900}"/>
    <cellStyle name="Normal 2 4 2 4 2" xfId="557" xr:uid="{FA07B3B6-2BBB-498B-8D28-96B148907E3C}"/>
    <cellStyle name="Normal 2 4 2 5" xfId="260" xr:uid="{AAA32309-AB0D-4BF7-B6D0-2892116B3AEC}"/>
    <cellStyle name="Normal 2 4 2 6" xfId="359" xr:uid="{9046BA44-CE41-4757-996F-566F46B63DBF}"/>
    <cellStyle name="Normal 2 4 2 7" xfId="591" xr:uid="{A27AE2C8-288C-410D-9384-8FA29ECF8567}"/>
    <cellStyle name="Normal 2 4 3" xfId="41" xr:uid="{5868CECC-6187-45AC-BC33-9DF5570EDA92}"/>
    <cellStyle name="Normal 2 4 3 2" xfId="140" xr:uid="{B7C54514-4820-4CCE-8611-E63BE152310F}"/>
    <cellStyle name="Normal 2 4 3 2 2" xfId="470" xr:uid="{95D8ECBF-20B2-46D1-B834-3FB64DC36475}"/>
    <cellStyle name="Normal 2 4 3 3" xfId="272" xr:uid="{E982AA80-9557-45B8-86CF-06DE99D41120}"/>
    <cellStyle name="Normal 2 4 3 4" xfId="371" xr:uid="{05E6DE41-B5B1-436B-88EF-B84DDA22E8A1}"/>
    <cellStyle name="Normal 2 4 4" xfId="72" xr:uid="{5EED4306-0F57-4D83-B65B-ACE331B2B175}"/>
    <cellStyle name="Normal 2 4 4 2" xfId="171" xr:uid="{32EE0445-C4FA-48B8-B7BD-8328137BB41C}"/>
    <cellStyle name="Normal 2 4 4 2 2" xfId="501" xr:uid="{2A1E2F6E-FC34-455F-8777-785156C4D026}"/>
    <cellStyle name="Normal 2 4 4 3" xfId="303" xr:uid="{00B42A79-D55E-4741-9B64-C7A8676129FA}"/>
    <cellStyle name="Normal 2 4 4 4" xfId="402" xr:uid="{D0423060-C3FB-4196-8053-611FA0C10AA3}"/>
    <cellStyle name="Normal 2 4 5" xfId="84" xr:uid="{07216FFD-4068-4543-9CC3-8816AC048416}"/>
    <cellStyle name="Normal 2 4 5 2" xfId="183" xr:uid="{C6079C63-887F-4C46-9AB6-07EB296B2E7C}"/>
    <cellStyle name="Normal 2 4 5 2 2" xfId="513" xr:uid="{D0099FBB-02F4-4F0E-9119-8AAC88BB3B8B}"/>
    <cellStyle name="Normal 2 4 5 3" xfId="315" xr:uid="{1DC8503C-B74A-4A4E-A132-91E300D883E2}"/>
    <cellStyle name="Normal 2 4 5 4" xfId="414" xr:uid="{38F3AFBB-28E9-429E-979F-851974BB9BAC}"/>
    <cellStyle name="Normal 2 4 6" xfId="98" xr:uid="{5E63B039-65A0-4F40-9929-681BD28B8B11}"/>
    <cellStyle name="Normal 2 4 6 2" xfId="197" xr:uid="{D9BCFBF5-5D48-42F6-ACB6-AF18A80D3C1F}"/>
    <cellStyle name="Normal 2 4 6 2 2" xfId="527" xr:uid="{ECB0E575-2101-4C9F-B832-322DD358BD97}"/>
    <cellStyle name="Normal 2 4 6 3" xfId="329" xr:uid="{BB9C53E4-4EFC-4CC9-A498-251163C50B4F}"/>
    <cellStyle name="Normal 2 4 6 4" xfId="428" xr:uid="{82CF1898-BF93-43D8-BED5-27BF5ACDF97C}"/>
    <cellStyle name="Normal 2 4 7" xfId="110" xr:uid="{09BAE784-6B18-4C52-8277-37CC2B8F1AF7}"/>
    <cellStyle name="Normal 2 4 7 2" xfId="440" xr:uid="{DA6E274C-1135-4008-8177-FAA56EA69303}"/>
    <cellStyle name="Normal 2 4 8" xfId="209" xr:uid="{D51D3105-82CA-42F3-90B9-0B2C1E3A2AF7}"/>
    <cellStyle name="Normal 2 4 8 2" xfId="539" xr:uid="{584D729B-66F6-4BCC-8031-953FAFD358B5}"/>
    <cellStyle name="Normal 2 4 9" xfId="242" xr:uid="{1CEF40EE-05DA-41FB-9437-1BFD30AB22E9}"/>
    <cellStyle name="Normal 2 5" xfId="10" xr:uid="{3079B7D3-806A-4540-817F-8AAD70849322}"/>
    <cellStyle name="Normal 2 5 10" xfId="342" xr:uid="{1E5A2EE4-97C0-45A0-A535-65EA53A348EC}"/>
    <cellStyle name="Normal 2 5 11" xfId="574" xr:uid="{E0EF0890-5DBC-4880-8EB7-E675F0F83B39}"/>
    <cellStyle name="Normal 2 5 2" xfId="30" xr:uid="{31E70D3D-7972-4D03-8E99-92B3A13CA85F}"/>
    <cellStyle name="Normal 2 5 2 2" xfId="60" xr:uid="{0C0C3E96-D031-404D-A5D6-7563E380E9DB}"/>
    <cellStyle name="Normal 2 5 2 2 2" xfId="159" xr:uid="{D74CEFAD-DA47-4620-9E8B-E3FC6789100C}"/>
    <cellStyle name="Normal 2 5 2 2 2 2" xfId="489" xr:uid="{3668B32E-031D-4553-93AE-D038CB130048}"/>
    <cellStyle name="Normal 2 5 2 2 3" xfId="291" xr:uid="{6AE80924-57C1-4802-8769-4A80985FE7FD}"/>
    <cellStyle name="Normal 2 5 2 2 4" xfId="390" xr:uid="{8D6AAB86-4C6D-48D1-B1A9-9F07533EDC43}"/>
    <cellStyle name="Normal 2 5 2 3" xfId="129" xr:uid="{C82E971E-49EB-473E-9048-BD4921783454}"/>
    <cellStyle name="Normal 2 5 2 3 2" xfId="459" xr:uid="{7F78FB52-A3A4-4BD2-A55F-71E7D319D4A5}"/>
    <cellStyle name="Normal 2 5 2 4" xfId="228" xr:uid="{A8A5BC0C-7575-4732-9C33-5C8B41A4E2DA}"/>
    <cellStyle name="Normal 2 5 2 4 2" xfId="558" xr:uid="{5006B2F2-59D4-4983-86E7-45AB3F7DAD61}"/>
    <cellStyle name="Normal 2 5 2 5" xfId="261" xr:uid="{86BAF4E0-1BD4-4963-A6E5-9C6BE66F085B}"/>
    <cellStyle name="Normal 2 5 2 6" xfId="360" xr:uid="{625E1C6A-2777-468E-A881-047155227D8F}"/>
    <cellStyle name="Normal 2 5 2 7" xfId="592" xr:uid="{25F4B1BB-867B-415B-B0B0-864E762CE490}"/>
    <cellStyle name="Normal 2 5 3" xfId="42" xr:uid="{F456D5D7-F5CE-4CED-BFFB-1B99DEFEABDA}"/>
    <cellStyle name="Normal 2 5 3 2" xfId="141" xr:uid="{04ED1DDD-79DE-44B2-982B-380D62B93F71}"/>
    <cellStyle name="Normal 2 5 3 2 2" xfId="471" xr:uid="{018151AD-EC12-453A-BE14-69DB23E2F43A}"/>
    <cellStyle name="Normal 2 5 3 3" xfId="273" xr:uid="{F279E2C2-3D15-4DB0-953C-DD36B58D505C}"/>
    <cellStyle name="Normal 2 5 3 4" xfId="372" xr:uid="{8DBE256F-85B5-4136-8A87-90919991D1E5}"/>
    <cellStyle name="Normal 2 5 4" xfId="73" xr:uid="{B4329FA9-6C6A-4B06-9EB3-198B8C269C91}"/>
    <cellStyle name="Normal 2 5 4 2" xfId="172" xr:uid="{81D42191-AB37-468A-BB42-793369EC94D7}"/>
    <cellStyle name="Normal 2 5 4 2 2" xfId="502" xr:uid="{93BAFD51-6C33-441D-A127-0DAC9BA7A775}"/>
    <cellStyle name="Normal 2 5 4 3" xfId="304" xr:uid="{FB558685-4633-4DE0-8043-088948347899}"/>
    <cellStyle name="Normal 2 5 4 4" xfId="403" xr:uid="{9C0CA51C-2C7A-4A4E-AB7E-A3512409012A}"/>
    <cellStyle name="Normal 2 5 5" xfId="85" xr:uid="{59493E20-506A-4A47-B92D-654544F72A96}"/>
    <cellStyle name="Normal 2 5 5 2" xfId="184" xr:uid="{A8711357-D36B-4FD1-9F53-44ED1769282B}"/>
    <cellStyle name="Normal 2 5 5 2 2" xfId="514" xr:uid="{EA6A971D-B9B5-49C6-AE38-C1EC409F34FB}"/>
    <cellStyle name="Normal 2 5 5 3" xfId="316" xr:uid="{84FED61F-C9AF-4164-BB0E-D6D35763F78F}"/>
    <cellStyle name="Normal 2 5 5 4" xfId="415" xr:uid="{BC1377F1-C5D6-41EF-9ECC-516CC9F26EB7}"/>
    <cellStyle name="Normal 2 5 6" xfId="99" xr:uid="{39BBABCB-D95B-48BD-ADAA-262FB5C673A2}"/>
    <cellStyle name="Normal 2 5 6 2" xfId="198" xr:uid="{E21B94C9-38DD-4E79-8B95-965970C72691}"/>
    <cellStyle name="Normal 2 5 6 2 2" xfId="528" xr:uid="{35401884-14A6-4D10-B859-99FE807889AC}"/>
    <cellStyle name="Normal 2 5 6 3" xfId="330" xr:uid="{0817C445-0837-4505-9C91-0EC753DBB1BD}"/>
    <cellStyle name="Normal 2 5 6 4" xfId="429" xr:uid="{D8A742F4-F819-41D1-BBB9-332FA192C1F3}"/>
    <cellStyle name="Normal 2 5 7" xfId="111" xr:uid="{E908E4C9-CEC1-45D0-81CA-E7F099A01ABD}"/>
    <cellStyle name="Normal 2 5 7 2" xfId="441" xr:uid="{BB5D0230-A1CA-45D5-ACFA-5689300DDA2A}"/>
    <cellStyle name="Normal 2 5 8" xfId="210" xr:uid="{A6CBF3E3-BF55-4477-91B4-2C0D732967E7}"/>
    <cellStyle name="Normal 2 5 8 2" xfId="540" xr:uid="{B5F9BA02-BC23-445E-BFC7-8DA67F350431}"/>
    <cellStyle name="Normal 2 5 9" xfId="243" xr:uid="{4F5CC852-0FE6-4373-8A32-B68798A43D18}"/>
    <cellStyle name="Normal 2 6" xfId="11" xr:uid="{08ADEFC1-616F-408D-A246-E4D2F5C53C38}"/>
    <cellStyle name="Normal 2 6 10" xfId="343" xr:uid="{8A6EB095-B200-443C-A5BC-AB44277B119D}"/>
    <cellStyle name="Normal 2 6 11" xfId="575" xr:uid="{D1FED0E7-F43B-4432-B9FB-1D52CCB64DBE}"/>
    <cellStyle name="Normal 2 6 2" xfId="31" xr:uid="{072CE8A5-264B-461E-A873-4552229569C0}"/>
    <cellStyle name="Normal 2 6 2 2" xfId="61" xr:uid="{F94AD56B-8243-44EB-9984-EA8E46FADE4B}"/>
    <cellStyle name="Normal 2 6 2 2 2" xfId="160" xr:uid="{F4C79F33-1006-4892-A93A-7414F4B52E27}"/>
    <cellStyle name="Normal 2 6 2 2 2 2" xfId="490" xr:uid="{33063E0F-EC0C-450B-A6A0-83C7B27B59DB}"/>
    <cellStyle name="Normal 2 6 2 2 3" xfId="292" xr:uid="{3131DFDC-18E4-4900-B90A-32EFC383CC18}"/>
    <cellStyle name="Normal 2 6 2 2 4" xfId="391" xr:uid="{4E66C15B-C768-411A-97F0-F40971EC085E}"/>
    <cellStyle name="Normal 2 6 2 3" xfId="130" xr:uid="{E0C7E67E-D537-44C2-8774-9E50B5DB2052}"/>
    <cellStyle name="Normal 2 6 2 3 2" xfId="460" xr:uid="{44ABB630-C833-4E01-888C-C570734C224D}"/>
    <cellStyle name="Normal 2 6 2 4" xfId="229" xr:uid="{DBA64D4B-290B-4810-AA66-365489D154FF}"/>
    <cellStyle name="Normal 2 6 2 4 2" xfId="559" xr:uid="{65E99660-E20E-4A64-91ED-E4FDC157DCBC}"/>
    <cellStyle name="Normal 2 6 2 5" xfId="262" xr:uid="{02662D43-D60C-4081-970A-A065D8E5ECEF}"/>
    <cellStyle name="Normal 2 6 2 6" xfId="361" xr:uid="{C4774908-D033-4E2E-9788-67843D7DBDEB}"/>
    <cellStyle name="Normal 2 6 2 7" xfId="593" xr:uid="{2EE0BE33-C133-4EEC-B695-7BEF377A3CC1}"/>
    <cellStyle name="Normal 2 6 3" xfId="43" xr:uid="{EBB87FD2-326E-432A-B567-49B9E9C3D975}"/>
    <cellStyle name="Normal 2 6 3 2" xfId="142" xr:uid="{38242779-2829-4DCF-9F04-95F1D718FA7E}"/>
    <cellStyle name="Normal 2 6 3 2 2" xfId="472" xr:uid="{474E80AF-A822-4253-A46A-EDBACA22E249}"/>
    <cellStyle name="Normal 2 6 3 3" xfId="274" xr:uid="{E8D8E553-FFD5-4319-94C8-BBAD94C75187}"/>
    <cellStyle name="Normal 2 6 3 4" xfId="373" xr:uid="{C130352C-964E-4ED8-912C-2722EFAB7B14}"/>
    <cellStyle name="Normal 2 6 4" xfId="74" xr:uid="{D8B198B4-CC40-4221-9A5F-7331F0DDB16C}"/>
    <cellStyle name="Normal 2 6 4 2" xfId="173" xr:uid="{AD64501F-9E9C-451B-ACA8-81D612E0FB4A}"/>
    <cellStyle name="Normal 2 6 4 2 2" xfId="503" xr:uid="{21858278-FD47-4A78-845C-AD2DEAAD4BEB}"/>
    <cellStyle name="Normal 2 6 4 3" xfId="305" xr:uid="{910984F7-FCA1-4D53-8FA6-17932D2E15CC}"/>
    <cellStyle name="Normal 2 6 4 4" xfId="404" xr:uid="{23C56405-5CB1-4648-B240-3683A67CCBBD}"/>
    <cellStyle name="Normal 2 6 5" xfId="86" xr:uid="{07A23043-534A-4C40-852F-D91392C13460}"/>
    <cellStyle name="Normal 2 6 5 2" xfId="185" xr:uid="{D7DACDD0-8974-4988-8573-D56EB9D94D51}"/>
    <cellStyle name="Normal 2 6 5 2 2" xfId="515" xr:uid="{6D60C6FF-5618-46A4-8514-1D76352CDFD3}"/>
    <cellStyle name="Normal 2 6 5 3" xfId="317" xr:uid="{000FF14D-F2EF-4763-A9EB-D9C5EA7A429D}"/>
    <cellStyle name="Normal 2 6 5 4" xfId="416" xr:uid="{245410B3-B4A9-4DF8-80EF-0449E534FE49}"/>
    <cellStyle name="Normal 2 6 6" xfId="100" xr:uid="{36C2E6A8-6022-41FF-8D7A-A1F5E034B4DA}"/>
    <cellStyle name="Normal 2 6 6 2" xfId="199" xr:uid="{A4F0E24A-66B9-4F3F-BF34-873D7C98341D}"/>
    <cellStyle name="Normal 2 6 6 2 2" xfId="529" xr:uid="{E716216A-4609-4F06-8C9C-D245E265A2D6}"/>
    <cellStyle name="Normal 2 6 6 3" xfId="331" xr:uid="{283666E9-9E9C-42C4-A6AF-3463DD115F77}"/>
    <cellStyle name="Normal 2 6 6 4" xfId="430" xr:uid="{8D38A32E-10B4-4A31-8198-1534FBCA2A4F}"/>
    <cellStyle name="Normal 2 6 7" xfId="112" xr:uid="{AD1DBF68-F22E-4AF2-BA2C-62F95506E7C6}"/>
    <cellStyle name="Normal 2 6 7 2" xfId="442" xr:uid="{42FA12EF-E6B2-4D34-99D3-1BEC4BAD6DC6}"/>
    <cellStyle name="Normal 2 6 8" xfId="211" xr:uid="{C1C1671E-8330-452C-B440-034276FE3F2D}"/>
    <cellStyle name="Normal 2 6 8 2" xfId="541" xr:uid="{4052FA66-C9EA-4111-BD0F-9370AC31AD6A}"/>
    <cellStyle name="Normal 2 6 9" xfId="244" xr:uid="{988AB623-9A83-4FA0-B73C-4D77A89726FF}"/>
    <cellStyle name="Normal 2 7" xfId="12" xr:uid="{76E28B49-3236-46D1-8311-1F7418D152A6}"/>
    <cellStyle name="Normal 2 7 10" xfId="344" xr:uid="{D1F2F491-628F-4C21-9422-7300058D97D4}"/>
    <cellStyle name="Normal 2 7 11" xfId="576" xr:uid="{D95F4510-4667-4DED-B553-ADA49B27193F}"/>
    <cellStyle name="Normal 2 7 2" xfId="32" xr:uid="{59F0DA3A-86D7-42EB-82BA-B4028A8F50B5}"/>
    <cellStyle name="Normal 2 7 2 2" xfId="62" xr:uid="{94EBFA71-72A4-41A5-BA85-D54847E1446E}"/>
    <cellStyle name="Normal 2 7 2 2 2" xfId="161" xr:uid="{803087FB-E376-4B60-B082-F2CFAEFAF0AE}"/>
    <cellStyle name="Normal 2 7 2 2 2 2" xfId="491" xr:uid="{B012B1D8-B4B0-4B0F-BE03-C5130DB63010}"/>
    <cellStyle name="Normal 2 7 2 2 3" xfId="293" xr:uid="{4D0E38BA-4DF5-4106-B3BB-0B9B03C1F016}"/>
    <cellStyle name="Normal 2 7 2 2 4" xfId="392" xr:uid="{90C8F0D2-72C0-4721-ABDE-9A63A071E887}"/>
    <cellStyle name="Normal 2 7 2 3" xfId="131" xr:uid="{60201C3E-7B1E-496B-828A-849D1889515C}"/>
    <cellStyle name="Normal 2 7 2 3 2" xfId="461" xr:uid="{5FF1AB6A-39E1-47AF-805F-DCE4840DB156}"/>
    <cellStyle name="Normal 2 7 2 4" xfId="230" xr:uid="{96BB00A2-C810-4B16-92F7-E056DE6FAFB6}"/>
    <cellStyle name="Normal 2 7 2 4 2" xfId="560" xr:uid="{24A75BEA-5888-45F8-8F90-C9640E8E0F19}"/>
    <cellStyle name="Normal 2 7 2 5" xfId="263" xr:uid="{0E25B726-19CF-4EB5-AEC1-96E6EF5BD363}"/>
    <cellStyle name="Normal 2 7 2 6" xfId="362" xr:uid="{E129F3A8-2D1F-46D9-9DA2-EA0222285E1D}"/>
    <cellStyle name="Normal 2 7 2 7" xfId="594" xr:uid="{307B8AFA-0F51-46E1-A41D-8CD9FA5504A0}"/>
    <cellStyle name="Normal 2 7 3" xfId="44" xr:uid="{4C14DA79-DB44-4F87-B706-E9EF346C63F1}"/>
    <cellStyle name="Normal 2 7 3 2" xfId="143" xr:uid="{E190B0CC-5FB8-4ACB-A68C-1E67E8C28121}"/>
    <cellStyle name="Normal 2 7 3 2 2" xfId="473" xr:uid="{5430EE24-41AD-47F9-B136-5634DCFABEEE}"/>
    <cellStyle name="Normal 2 7 3 3" xfId="275" xr:uid="{F856B17C-C1FA-4413-B074-A10AA1991705}"/>
    <cellStyle name="Normal 2 7 3 4" xfId="374" xr:uid="{A749F9C1-4B73-4F99-9BCF-FB57150DCE7C}"/>
    <cellStyle name="Normal 2 7 4" xfId="75" xr:uid="{5D799FD2-F25A-4C37-B1DD-C4ABBB478BCB}"/>
    <cellStyle name="Normal 2 7 4 2" xfId="174" xr:uid="{C0DB33C5-4254-456D-ACB9-D91879590277}"/>
    <cellStyle name="Normal 2 7 4 2 2" xfId="504" xr:uid="{5D797957-EC3E-46F9-9875-F965E10866DE}"/>
    <cellStyle name="Normal 2 7 4 3" xfId="306" xr:uid="{D191FC6D-CF5A-42A0-9376-A63590E3D60F}"/>
    <cellStyle name="Normal 2 7 4 4" xfId="405" xr:uid="{78119744-AB74-4F7E-B301-689F2812B6E3}"/>
    <cellStyle name="Normal 2 7 5" xfId="87" xr:uid="{305E9596-60B9-4E60-A22B-8F3ADE19828F}"/>
    <cellStyle name="Normal 2 7 5 2" xfId="186" xr:uid="{30441B9A-345A-454B-83F3-DB00986023A6}"/>
    <cellStyle name="Normal 2 7 5 2 2" xfId="516" xr:uid="{907A1EA6-70C4-4541-9AAF-31DEA5212205}"/>
    <cellStyle name="Normal 2 7 5 3" xfId="318" xr:uid="{ADD72B9F-BD26-4EE5-803C-6E43DBE02A39}"/>
    <cellStyle name="Normal 2 7 5 4" xfId="417" xr:uid="{720FAE9F-A0B8-4D2A-B7BD-14F681B1FE07}"/>
    <cellStyle name="Normal 2 7 6" xfId="101" xr:uid="{CA2E4395-A239-4299-A042-0A9F3A5DC222}"/>
    <cellStyle name="Normal 2 7 6 2" xfId="200" xr:uid="{7BCEDCBF-AB98-4575-86D9-A95B11575E9F}"/>
    <cellStyle name="Normal 2 7 6 2 2" xfId="530" xr:uid="{A0234E67-7F5D-4F6C-9153-B221FF037CD7}"/>
    <cellStyle name="Normal 2 7 6 3" xfId="332" xr:uid="{F0D06EB8-7231-4730-8499-3F93468E4A3D}"/>
    <cellStyle name="Normal 2 7 6 4" xfId="431" xr:uid="{1A5CB70D-E68E-46C7-A46F-0A808A169197}"/>
    <cellStyle name="Normal 2 7 7" xfId="113" xr:uid="{509A264F-7853-4E39-8F9F-ACA96F412C64}"/>
    <cellStyle name="Normal 2 7 7 2" xfId="443" xr:uid="{658594CF-8B71-47EC-A942-120183EC0668}"/>
    <cellStyle name="Normal 2 7 8" xfId="212" xr:uid="{5017BBB9-753B-484E-B619-B8CCA0031038}"/>
    <cellStyle name="Normal 2 7 8 2" xfId="542" xr:uid="{A1BAF834-A205-4109-ABBC-C197F5D25D8B}"/>
    <cellStyle name="Normal 2 7 9" xfId="245" xr:uid="{07322AF2-AB7E-4E07-B7E7-0A45881C0A40}"/>
    <cellStyle name="Normal 2 8" xfId="14" xr:uid="{A447624D-9EE3-43DA-A484-57E5953A95B7}"/>
    <cellStyle name="Normal 2 8 10" xfId="346" xr:uid="{3AD3C6A2-B50A-4B2E-9936-1E997AC586C0}"/>
    <cellStyle name="Normal 2 8 11" xfId="578" xr:uid="{DC63570B-F1C4-4BD1-92D4-E69827195B28}"/>
    <cellStyle name="Normal 2 8 2" xfId="34" xr:uid="{A103BF24-3F37-4B32-95E2-74EB1727399D}"/>
    <cellStyle name="Normal 2 8 2 2" xfId="64" xr:uid="{E5AAC45A-4378-434D-A593-E3D1EBBA7F46}"/>
    <cellStyle name="Normal 2 8 2 2 2" xfId="163" xr:uid="{39383EB6-C3CD-438F-9D50-D9064F9CEE92}"/>
    <cellStyle name="Normal 2 8 2 2 2 2" xfId="493" xr:uid="{5D4F721B-53CE-40BD-B6AA-79D2598E3DD7}"/>
    <cellStyle name="Normal 2 8 2 2 3" xfId="295" xr:uid="{C9DCEFA5-4CE5-4DB7-AB75-60AAEF7750B7}"/>
    <cellStyle name="Normal 2 8 2 2 4" xfId="394" xr:uid="{A40F037A-79A0-432A-B9DC-7B11C9800CDA}"/>
    <cellStyle name="Normal 2 8 2 3" xfId="133" xr:uid="{3E996565-418F-460E-A43E-47B55F64F061}"/>
    <cellStyle name="Normal 2 8 2 3 2" xfId="463" xr:uid="{2BED2099-2F0D-4CB2-80E3-B83C524E7C3E}"/>
    <cellStyle name="Normal 2 8 2 4" xfId="232" xr:uid="{FF7297E8-CAD3-4472-B937-137C76FD4F1A}"/>
    <cellStyle name="Normal 2 8 2 4 2" xfId="562" xr:uid="{B9652C2B-0C6B-429B-8D97-F7CA4912DDC3}"/>
    <cellStyle name="Normal 2 8 2 5" xfId="265" xr:uid="{AEE2CF92-AA98-4830-8A0E-9B853EBFBEAE}"/>
    <cellStyle name="Normal 2 8 2 6" xfId="364" xr:uid="{512578DB-CCAB-41B8-98BD-226645F1655E}"/>
    <cellStyle name="Normal 2 8 2 7" xfId="596" xr:uid="{64777C0E-FDBE-4177-9364-9690ECED25AC}"/>
    <cellStyle name="Normal 2 8 3" xfId="46" xr:uid="{B7A1719A-6483-4A47-AB51-0C5BAE3341A4}"/>
    <cellStyle name="Normal 2 8 3 2" xfId="145" xr:uid="{272432EF-D53A-453C-BFFC-0A2333CFCF6B}"/>
    <cellStyle name="Normal 2 8 3 2 2" xfId="475" xr:uid="{9EED428B-1818-4379-BE10-9B7E884EFBC5}"/>
    <cellStyle name="Normal 2 8 3 3" xfId="277" xr:uid="{2E6312B0-EE5F-4D9B-9D17-FE15BFC5DEEC}"/>
    <cellStyle name="Normal 2 8 3 4" xfId="376" xr:uid="{E8A10E6B-A1C1-488B-8BD4-4B0D181B5D48}"/>
    <cellStyle name="Normal 2 8 4" xfId="77" xr:uid="{86DF293B-B2BD-4036-980E-54B4E3EAF73E}"/>
    <cellStyle name="Normal 2 8 4 2" xfId="176" xr:uid="{646B94BE-1FD5-42BA-8FA3-EE2FD8898BC5}"/>
    <cellStyle name="Normal 2 8 4 2 2" xfId="506" xr:uid="{DB48671C-96DE-4BB0-B7AB-CAECD7A37034}"/>
    <cellStyle name="Normal 2 8 4 3" xfId="308" xr:uid="{44C070F4-40E5-490D-A009-FF7BEB5DAB39}"/>
    <cellStyle name="Normal 2 8 4 4" xfId="407" xr:uid="{991BDF59-BC8F-46BC-8808-B63904888BBF}"/>
    <cellStyle name="Normal 2 8 5" xfId="89" xr:uid="{D64C9359-ACDB-432B-B2AB-36C5D6C65C2F}"/>
    <cellStyle name="Normal 2 8 5 2" xfId="188" xr:uid="{8364D95F-A88D-40B0-87E6-42F7CE3DAE00}"/>
    <cellStyle name="Normal 2 8 5 2 2" xfId="518" xr:uid="{25384752-57AD-406E-B179-D7F737753B71}"/>
    <cellStyle name="Normal 2 8 5 3" xfId="320" xr:uid="{3613D3C2-E5AD-469D-8EF7-251754D1B162}"/>
    <cellStyle name="Normal 2 8 5 4" xfId="419" xr:uid="{CD01B593-F566-4641-8BE3-3EF0F48B639F}"/>
    <cellStyle name="Normal 2 8 6" xfId="103" xr:uid="{48DB3DDD-5B2E-4C0C-9F9B-27EDFBB16126}"/>
    <cellStyle name="Normal 2 8 6 2" xfId="202" xr:uid="{8410B482-931D-44F6-92A5-676C8666F44D}"/>
    <cellStyle name="Normal 2 8 6 2 2" xfId="532" xr:uid="{D80134CA-32E9-458E-BED4-EB39D8107B11}"/>
    <cellStyle name="Normal 2 8 6 3" xfId="334" xr:uid="{F3056193-59E7-4D9D-B2BE-46EFAA0E0930}"/>
    <cellStyle name="Normal 2 8 6 4" xfId="433" xr:uid="{1839EF2D-7F8C-482B-990D-D9E077F41D69}"/>
    <cellStyle name="Normal 2 8 7" xfId="115" xr:uid="{943AFF26-E235-41D9-844A-3A716C10CB41}"/>
    <cellStyle name="Normal 2 8 7 2" xfId="445" xr:uid="{2B65AF8A-41FA-4BED-A6AB-2E29747EB729}"/>
    <cellStyle name="Normal 2 8 8" xfId="214" xr:uid="{FD126573-595E-47A3-AFC3-51BCD7B734D1}"/>
    <cellStyle name="Normal 2 8 8 2" xfId="544" xr:uid="{796B8721-067F-4BF1-AD93-2F2D3923A422}"/>
    <cellStyle name="Normal 2 8 9" xfId="247" xr:uid="{148DABA0-0388-4DC9-8AA4-6904D7E37CB7}"/>
    <cellStyle name="Normal 2 9" xfId="15" xr:uid="{9066F497-1D96-4E6C-9FC6-0B029BF7C2DB}"/>
    <cellStyle name="Normal 2 9 2" xfId="47" xr:uid="{CCC4962B-AFD4-4840-9A39-8AF6EB8CD83A}"/>
    <cellStyle name="Normal 2 9 2 2" xfId="146" xr:uid="{1B36F961-BB09-4B5F-AA51-696FCC34D84C}"/>
    <cellStyle name="Normal 2 9 2 2 2" xfId="476" xr:uid="{A60E0AB9-9B1E-438F-9BDA-14343E53B220}"/>
    <cellStyle name="Normal 2 9 2 3" xfId="278" xr:uid="{DADCC861-872A-4531-8CEC-0A4A57E0CB98}"/>
    <cellStyle name="Normal 2 9 2 4" xfId="377" xr:uid="{B7EB5078-864B-4F66-8928-53D7E65D68E0}"/>
    <cellStyle name="Normal 2 9 3" xfId="116" xr:uid="{9E62993A-BAF0-436D-BDC0-5EB1599194AB}"/>
    <cellStyle name="Normal 2 9 3 2" xfId="446" xr:uid="{91B14001-54AB-46AA-AA1E-AA228E80A78D}"/>
    <cellStyle name="Normal 2 9 4" xfId="215" xr:uid="{865FFDEC-DF0B-4386-BE26-BFF3BD01948A}"/>
    <cellStyle name="Normal 2 9 4 2" xfId="545" xr:uid="{8FC04C7F-6162-46B7-8D0F-1C4C131CED38}"/>
    <cellStyle name="Normal 2 9 5" xfId="248" xr:uid="{ADBABB99-6640-4DBF-A50C-D660E3C7E68D}"/>
    <cellStyle name="Normal 2 9 6" xfId="347" xr:uid="{51A5599C-9910-483F-BAE8-5D03D7835389}"/>
    <cellStyle name="Normal 2 9 7" xfId="579" xr:uid="{0B215365-5FA3-4BC6-9B51-A4160C1689B5}"/>
    <cellStyle name="Normal 3" xfId="2" xr:uid="{DD5F246F-23C6-488F-AF06-469FA0F5BFD0}"/>
    <cellStyle name="Normal 3 10" xfId="204" xr:uid="{00338400-F5D6-440F-89DE-009B37F14CAA}"/>
    <cellStyle name="Normal 3 10 2" xfId="534" xr:uid="{DC789A0F-FD0A-43D2-98F3-59C575994459}"/>
    <cellStyle name="Normal 3 11" xfId="237" xr:uid="{4B3914BA-3387-4769-9E69-A52007E3F24C}"/>
    <cellStyle name="Normal 3 12" xfId="336" xr:uid="{C8A569FF-4F16-44A2-9E66-7A4F453741B1}"/>
    <cellStyle name="Normal 3 13" xfId="568" xr:uid="{112A387C-2D94-4BCE-B490-86DE30117FE9}"/>
    <cellStyle name="Normal 3 2" xfId="6" xr:uid="{DACE4898-49F2-410B-91CA-A8A1D9B7FC69}"/>
    <cellStyle name="Normal 3 2 10" xfId="240" xr:uid="{7D8B1551-8C61-4E19-B8DC-81FC3A429DE0}"/>
    <cellStyle name="Normal 3 2 11" xfId="339" xr:uid="{C11ED1E5-192E-47F3-9921-B462106FAE1E}"/>
    <cellStyle name="Normal 3 2 12" xfId="571" xr:uid="{FB94C6DA-A64A-46EF-BAAC-9C8A77600070}"/>
    <cellStyle name="Normal 3 2 2" xfId="8" xr:uid="{BBA5350A-1CFD-4DAD-8566-35CFDD7B656D}"/>
    <cellStyle name="Normal 3 2 3" xfId="27" xr:uid="{E085AB3B-3D5D-49C7-BB52-3674E7E78FC8}"/>
    <cellStyle name="Normal 3 2 3 2" xfId="57" xr:uid="{DBDCC4CF-04A0-4F36-B639-1FD781B27DDF}"/>
    <cellStyle name="Normal 3 2 3 2 2" xfId="156" xr:uid="{3E10F11B-8EA4-4EA0-A2B8-899B436144B0}"/>
    <cellStyle name="Normal 3 2 3 2 2 2" xfId="486" xr:uid="{F3B21AED-94CD-40F0-8B11-12167C987880}"/>
    <cellStyle name="Normal 3 2 3 2 3" xfId="288" xr:uid="{1C8D86BE-035A-42B2-B404-6C6E142D3717}"/>
    <cellStyle name="Normal 3 2 3 2 4" xfId="387" xr:uid="{5973C570-3A93-4433-8D58-193432ADAC25}"/>
    <cellStyle name="Normal 3 2 3 3" xfId="126" xr:uid="{A982190A-193C-48B0-A00B-10AB3C361701}"/>
    <cellStyle name="Normal 3 2 3 3 2" xfId="456" xr:uid="{58ABAB26-6737-42A2-A679-6FB4D50747EB}"/>
    <cellStyle name="Normal 3 2 3 4" xfId="225" xr:uid="{FB505D94-4D20-4C72-BB63-8D34A7A4699F}"/>
    <cellStyle name="Normal 3 2 3 4 2" xfId="555" xr:uid="{83F1B67B-D35C-4948-86F6-FA0D18863746}"/>
    <cellStyle name="Normal 3 2 3 5" xfId="258" xr:uid="{AD3C0C8B-1788-47BA-98C8-E1085AEE874C}"/>
    <cellStyle name="Normal 3 2 3 6" xfId="357" xr:uid="{1207FB57-0F65-419B-AD6C-B688F887CEE1}"/>
    <cellStyle name="Normal 3 2 3 7" xfId="589" xr:uid="{FC6AD351-25B0-4CBB-A771-9EEE03273006}"/>
    <cellStyle name="Normal 3 2 4" xfId="39" xr:uid="{4106E1F5-204C-46D6-92BB-224DC0372474}"/>
    <cellStyle name="Normal 3 2 4 2" xfId="138" xr:uid="{C7227423-CC4B-4C0D-B4E1-12A00BBB9B43}"/>
    <cellStyle name="Normal 3 2 4 2 2" xfId="468" xr:uid="{3EAB34AD-6122-44CE-B923-697ED48CB73B}"/>
    <cellStyle name="Normal 3 2 4 3" xfId="270" xr:uid="{34332FDF-EA6B-46E6-B954-28A8E7ADBBA9}"/>
    <cellStyle name="Normal 3 2 4 4" xfId="369" xr:uid="{118B8904-603A-44D4-AB0A-6532C155490A}"/>
    <cellStyle name="Normal 3 2 5" xfId="70" xr:uid="{7E6E7C70-4564-451D-A136-491F194569FC}"/>
    <cellStyle name="Normal 3 2 5 2" xfId="169" xr:uid="{60597076-C008-44EC-B0F3-1951D8C887FA}"/>
    <cellStyle name="Normal 3 2 5 2 2" xfId="499" xr:uid="{D74BC7A1-8B32-42A9-9268-C965119BC49B}"/>
    <cellStyle name="Normal 3 2 5 3" xfId="301" xr:uid="{83D21CB2-974C-422E-BF77-8A4E324BEDD4}"/>
    <cellStyle name="Normal 3 2 5 4" xfId="400" xr:uid="{0AAA2DBD-5F4A-4E83-9F99-508F5605798D}"/>
    <cellStyle name="Normal 3 2 6" xfId="82" xr:uid="{EC16B9C2-87CC-4D57-BB89-8476D40F08F8}"/>
    <cellStyle name="Normal 3 2 6 2" xfId="181" xr:uid="{9D9334F2-31D9-4F81-A3F4-35B1EEF99607}"/>
    <cellStyle name="Normal 3 2 6 2 2" xfId="511" xr:uid="{1F246B85-E972-4EF8-83E5-0675EE848AD5}"/>
    <cellStyle name="Normal 3 2 6 3" xfId="313" xr:uid="{163DE4A5-A1FE-400D-97FF-E3C0DA6AFF26}"/>
    <cellStyle name="Normal 3 2 6 4" xfId="412" xr:uid="{CA95F6E9-304B-40F4-88A0-5C3A17030154}"/>
    <cellStyle name="Normal 3 2 7" xfId="96" xr:uid="{6E0E5D5D-CFB6-4027-BCCB-2301F4641CE3}"/>
    <cellStyle name="Normal 3 2 7 2" xfId="195" xr:uid="{6720334F-19ED-49DD-BAC8-97683451F9AE}"/>
    <cellStyle name="Normal 3 2 7 2 2" xfId="525" xr:uid="{802B1A5A-AE3D-41F2-BBE7-8F6D30F1420D}"/>
    <cellStyle name="Normal 3 2 7 3" xfId="327" xr:uid="{89216604-A6AF-4904-9732-D491E77E77EE}"/>
    <cellStyle name="Normal 3 2 7 4" xfId="426" xr:uid="{F57AD4CF-B1B4-476C-87A0-A1D713CACE33}"/>
    <cellStyle name="Normal 3 2 8" xfId="108" xr:uid="{2B1526F6-193D-47A8-971A-79D542929834}"/>
    <cellStyle name="Normal 3 2 8 2" xfId="438" xr:uid="{040B1955-0918-4AAC-AB59-E52F1CBD0020}"/>
    <cellStyle name="Normal 3 2 9" xfId="207" xr:uid="{BF59CBFF-F4CB-4C4E-8346-2AB252FD011F}"/>
    <cellStyle name="Normal 3 2 9 2" xfId="537" xr:uid="{64222622-FD21-4928-90E2-4322E9DECD75}"/>
    <cellStyle name="Normal 3 3" xfId="21" xr:uid="{15531C3D-D520-4E9A-BE0D-8EDA99C073EB}"/>
    <cellStyle name="Normal 3 3 2" xfId="51" xr:uid="{BE6EB538-5A94-48ED-BFC6-59D89D833A48}"/>
    <cellStyle name="Normal 3 3 2 2" xfId="150" xr:uid="{A922078F-4F8F-4169-AABF-190F8ADBA761}"/>
    <cellStyle name="Normal 3 3 2 2 2" xfId="480" xr:uid="{7E32EA3D-69D2-40C3-9C56-57917E0EFF6E}"/>
    <cellStyle name="Normal 3 3 2 3" xfId="282" xr:uid="{3A774773-CB6A-44EA-BDBB-58DEFE802136}"/>
    <cellStyle name="Normal 3 3 2 4" xfId="381" xr:uid="{16EF663D-E27C-4074-85EA-8C67304CFF3F}"/>
    <cellStyle name="Normal 3 3 3" xfId="120" xr:uid="{2A720345-598D-494E-9F66-4667F3A04F33}"/>
    <cellStyle name="Normal 3 3 3 2" xfId="450" xr:uid="{B3252462-EE87-42A9-88D7-95F49D8C73EB}"/>
    <cellStyle name="Normal 3 3 4" xfId="219" xr:uid="{AF577698-6C0C-4FCA-8AF4-3A0CF2FF7C43}"/>
    <cellStyle name="Normal 3 3 4 2" xfId="549" xr:uid="{3B80E403-A1DE-4AA0-B7C8-E7920DD64072}"/>
    <cellStyle name="Normal 3 3 5" xfId="252" xr:uid="{75F324A4-4654-40F9-9221-E7A1EC64F946}"/>
    <cellStyle name="Normal 3 3 6" xfId="351" xr:uid="{BD77E151-9413-4346-9797-A6239BB60610}"/>
    <cellStyle name="Normal 3 3 7" xfId="583" xr:uid="{BE1F3538-1D65-4C5B-B9D2-D8FC51803E39}"/>
    <cellStyle name="Normal 3 4" xfId="24" xr:uid="{A2B91604-A645-417A-97E9-55818AE2ECD6}"/>
    <cellStyle name="Normal 3 4 2" xfId="54" xr:uid="{DBD9797E-E5A5-4819-9E18-5F998DE98FAA}"/>
    <cellStyle name="Normal 3 4 2 2" xfId="153" xr:uid="{F66D79B5-A20B-48BD-A357-911C19D184D5}"/>
    <cellStyle name="Normal 3 4 2 2 2" xfId="483" xr:uid="{D1A95AE0-3E52-40DC-8845-40464F90AE3D}"/>
    <cellStyle name="Normal 3 4 2 3" xfId="285" xr:uid="{BEF41906-D1B8-4E31-B510-BA1B1126D59F}"/>
    <cellStyle name="Normal 3 4 2 4" xfId="384" xr:uid="{03E19004-EF49-495A-B1BF-54B5AC4BBC09}"/>
    <cellStyle name="Normal 3 4 3" xfId="123" xr:uid="{62E7652F-9F11-49DA-B784-6F15FB787B63}"/>
    <cellStyle name="Normal 3 4 3 2" xfId="453" xr:uid="{B3E69F04-A2EC-4105-93B7-E3576A27DDEE}"/>
    <cellStyle name="Normal 3 4 4" xfId="222" xr:uid="{E098B7CF-6F05-409F-9E5F-42C1B9916542}"/>
    <cellStyle name="Normal 3 4 4 2" xfId="552" xr:uid="{AA26FC82-9A4B-488A-A95A-524BC7625382}"/>
    <cellStyle name="Normal 3 4 5" xfId="255" xr:uid="{00A1CBCC-022F-4BE2-A194-885235A99558}"/>
    <cellStyle name="Normal 3 4 6" xfId="354" xr:uid="{AF1C5C91-3417-4D2A-816B-2D6711FACE08}"/>
    <cellStyle name="Normal 3 4 7" xfId="586" xr:uid="{D4BFDCD6-503A-4A06-BB42-C225DF7C6341}"/>
    <cellStyle name="Normal 3 5" xfId="36" xr:uid="{D6694820-7069-4FF7-8685-68F317DD360B}"/>
    <cellStyle name="Normal 3 5 2" xfId="135" xr:uid="{7AC855B4-1A04-4CF3-B28D-D96AC09A8011}"/>
    <cellStyle name="Normal 3 5 2 2" xfId="465" xr:uid="{DA9271C7-2C3E-4F7C-9A2E-1D70D006C375}"/>
    <cellStyle name="Normal 3 5 3" xfId="267" xr:uid="{92CB60F4-41A5-4C6E-8C58-0B815D6E2A49}"/>
    <cellStyle name="Normal 3 5 4" xfId="366" xr:uid="{B27882AC-6B21-4214-B43A-0AB52992866D}"/>
    <cellStyle name="Normal 3 6" xfId="67" xr:uid="{CFE27F6B-A69C-4873-AEB3-96804A73D2CC}"/>
    <cellStyle name="Normal 3 6 2" xfId="166" xr:uid="{3DEA513F-5AA2-4A76-809A-E346F2D9EAFA}"/>
    <cellStyle name="Normal 3 6 2 2" xfId="496" xr:uid="{A051C028-591C-4351-8D09-35D8D9AD201B}"/>
    <cellStyle name="Normal 3 6 3" xfId="298" xr:uid="{CFA1468C-E28A-434D-B8BA-3E819D5D9ECE}"/>
    <cellStyle name="Normal 3 6 4" xfId="397" xr:uid="{789F12F9-566F-4D69-A1CE-5E240A973531}"/>
    <cellStyle name="Normal 3 7" xfId="79" xr:uid="{D9A94A56-569D-4955-9130-CD58D7F57F48}"/>
    <cellStyle name="Normal 3 7 2" xfId="178" xr:uid="{85E6A08B-A13B-49BD-A2B8-5750607C6A69}"/>
    <cellStyle name="Normal 3 7 2 2" xfId="508" xr:uid="{69B898BE-2055-448A-A4D5-9E5E8C4089F7}"/>
    <cellStyle name="Normal 3 7 3" xfId="310" xr:uid="{7DA314A2-40DA-49AE-B130-C01564F9BF02}"/>
    <cellStyle name="Normal 3 7 4" xfId="409" xr:uid="{8D99C832-6186-439C-A81A-AE74CCF32B9C}"/>
    <cellStyle name="Normal 3 8" xfId="93" xr:uid="{06581A58-2D1B-4AA6-A015-F682281E5E79}"/>
    <cellStyle name="Normal 3 8 2" xfId="192" xr:uid="{0444A153-E1D2-4AD1-977B-EB8A99C14655}"/>
    <cellStyle name="Normal 3 8 2 2" xfId="522" xr:uid="{DB0239FE-C470-4BAB-80EC-051E3467D295}"/>
    <cellStyle name="Normal 3 8 3" xfId="324" xr:uid="{B2219D06-BC73-4995-B043-CBE5621D569E}"/>
    <cellStyle name="Normal 3 8 4" xfId="423" xr:uid="{D9DB6736-4A46-4FE5-9030-01A547BE66BF}"/>
    <cellStyle name="Normal 3 9" xfId="105" xr:uid="{BF9F982A-3935-48B6-8C5E-00EDA5498611}"/>
    <cellStyle name="Normal 3 9 2" xfId="435" xr:uid="{E07911A8-2363-44C2-9A9D-5E28FE7669B7}"/>
    <cellStyle name="Normal 4" xfId="3" xr:uid="{DA827958-A8DE-440C-8CA9-BF2381A2055F}"/>
    <cellStyle name="Normal 5" xfId="16" xr:uid="{A3903918-E99C-4844-9713-6162F164C740}"/>
    <cellStyle name="Texto Explicativo 2" xfId="17" xr:uid="{BDAD6660-51E9-4C3E-BF46-A6D2B0F297AE}"/>
    <cellStyle name="Vírgula" xfId="13" builtinId="3"/>
    <cellStyle name="Vírgula 10" xfId="246" xr:uid="{767F2141-E57A-4D56-80A8-2056D0F53D11}"/>
    <cellStyle name="Vírgula 11" xfId="345" xr:uid="{4BFEBB72-DD83-434E-BEE7-E019A5C6572B}"/>
    <cellStyle name="Vírgula 12" xfId="577" xr:uid="{549B2898-F67A-42A4-8EEF-F359216A6D00}"/>
    <cellStyle name="Vírgula 2" xfId="7" xr:uid="{54DA0394-073B-40A2-B2A9-C8F9640E7F2C}"/>
    <cellStyle name="Vírgula 2 10" xfId="241" xr:uid="{95176970-81B0-408C-A2AB-7E32AE2DC5AB}"/>
    <cellStyle name="Vírgula 2 11" xfId="340" xr:uid="{F02181F8-16D4-4DA8-93B2-0478F7CCF9B4}"/>
    <cellStyle name="Vírgula 2 12" xfId="572" xr:uid="{6ADDB321-C930-4F26-8B7A-57E497DA729D}"/>
    <cellStyle name="Vírgula 2 2" xfId="22" xr:uid="{E22BC0F8-3F34-475B-9875-1F21C9791907}"/>
    <cellStyle name="Vírgula 2 2 2" xfId="52" xr:uid="{6EE40F66-B1BE-4936-8D62-2C4A4361AF18}"/>
    <cellStyle name="Vírgula 2 2 2 2" xfId="151" xr:uid="{B9CCC1DA-3740-444A-B0FC-2901FEEAF1D9}"/>
    <cellStyle name="Vírgula 2 2 2 2 2" xfId="481" xr:uid="{8AFF78CF-E78D-4484-A293-F1E2CB9C2CC1}"/>
    <cellStyle name="Vírgula 2 2 2 3" xfId="283" xr:uid="{67925701-59E5-4920-B29D-333A6609D3DA}"/>
    <cellStyle name="Vírgula 2 2 2 4" xfId="382" xr:uid="{75C07A46-543E-4F1F-99ED-91464D58AEF3}"/>
    <cellStyle name="Vírgula 2 2 3" xfId="121" xr:uid="{DCB69F26-8804-4415-A171-37F068331F94}"/>
    <cellStyle name="Vírgula 2 2 3 2" xfId="451" xr:uid="{5F50A38E-8320-45EA-B4B5-07F8CB56DE6B}"/>
    <cellStyle name="Vírgula 2 2 4" xfId="220" xr:uid="{15E2EFD8-E181-4B9D-96D5-F12EAC5922A4}"/>
    <cellStyle name="Vírgula 2 2 4 2" xfId="550" xr:uid="{179FD6D1-FF56-4F09-91D1-4C7CBCB50A34}"/>
    <cellStyle name="Vírgula 2 2 5" xfId="253" xr:uid="{AAA59413-9819-42CE-BA7B-B646AF168933}"/>
    <cellStyle name="Vírgula 2 2 6" xfId="352" xr:uid="{6064769A-256E-40AC-A969-2C32B1BD791D}"/>
    <cellStyle name="Vírgula 2 2 7" xfId="584" xr:uid="{62CBA0AB-1F14-409D-ACA2-D453759BD5B6}"/>
    <cellStyle name="Vírgula 2 3" xfId="28" xr:uid="{EBAFEB02-96F2-4FF4-8CB9-A1C36A31628E}"/>
    <cellStyle name="Vírgula 2 3 2" xfId="58" xr:uid="{48A1196F-1AB0-4DB3-B3F4-A3E57CD989FB}"/>
    <cellStyle name="Vírgula 2 3 2 2" xfId="157" xr:uid="{12C6165D-BBA9-4239-B1AD-E74C962F73E7}"/>
    <cellStyle name="Vírgula 2 3 2 2 2" xfId="487" xr:uid="{2D5ACD67-B82C-4A26-949E-DD41CCA8B463}"/>
    <cellStyle name="Vírgula 2 3 2 3" xfId="289" xr:uid="{42CC52D0-AADE-42E3-89B6-FDCE95FD4495}"/>
    <cellStyle name="Vírgula 2 3 2 4" xfId="388" xr:uid="{09D24637-895D-4C58-AB5C-5278311885F3}"/>
    <cellStyle name="Vírgula 2 3 3" xfId="127" xr:uid="{A6FBF176-7BD6-48EE-908A-DFC57D54E692}"/>
    <cellStyle name="Vírgula 2 3 3 2" xfId="457" xr:uid="{C9F3ABBD-4524-4748-8023-E9435FCED354}"/>
    <cellStyle name="Vírgula 2 3 4" xfId="226" xr:uid="{7E9298D7-9B37-44B1-A930-36ED7F75E4E8}"/>
    <cellStyle name="Vírgula 2 3 4 2" xfId="556" xr:uid="{D5D276E3-C811-4CBD-B92A-F93D5527A4D9}"/>
    <cellStyle name="Vírgula 2 3 5" xfId="259" xr:uid="{C6B0C51A-BC37-43B1-A84B-DAC43A1B6FA0}"/>
    <cellStyle name="Vírgula 2 3 6" xfId="358" xr:uid="{D1E8F4FF-2DF3-4E2D-8699-1E720515B950}"/>
    <cellStyle name="Vírgula 2 3 7" xfId="590" xr:uid="{18ADC218-B7C6-4B48-9EF8-C8A7459EFC71}"/>
    <cellStyle name="Vírgula 2 4" xfId="40" xr:uid="{0C65C855-500A-4754-8F2A-42896F2E9648}"/>
    <cellStyle name="Vírgula 2 4 2" xfId="139" xr:uid="{6E64EBC5-679F-464B-A582-406970EE5663}"/>
    <cellStyle name="Vírgula 2 4 2 2" xfId="469" xr:uid="{A4AB0E67-C3D5-4C1B-9F9C-A42884603B73}"/>
    <cellStyle name="Vírgula 2 4 3" xfId="271" xr:uid="{7E4838B3-FD60-4B3A-B780-A743437E250E}"/>
    <cellStyle name="Vírgula 2 4 4" xfId="370" xr:uid="{1A1CF549-FE36-4942-A99C-F1B729C74FEB}"/>
    <cellStyle name="Vírgula 2 5" xfId="71" xr:uid="{66636194-A052-4325-8A08-1542F35BD0E0}"/>
    <cellStyle name="Vírgula 2 5 2" xfId="170" xr:uid="{67DFE5BA-106C-448B-8329-4E98652C0720}"/>
    <cellStyle name="Vírgula 2 5 2 2" xfId="500" xr:uid="{0566544E-791C-4AF3-99B8-97A0457C5955}"/>
    <cellStyle name="Vírgula 2 5 3" xfId="302" xr:uid="{A546E7B4-D6FD-406F-ACE1-35BF2AEFB7CF}"/>
    <cellStyle name="Vírgula 2 5 4" xfId="401" xr:uid="{1FFEADB5-C8DF-4313-838F-3040CDBD7574}"/>
    <cellStyle name="Vírgula 2 6" xfId="83" xr:uid="{5FA3F938-85D8-4314-AE00-23FDB95296F8}"/>
    <cellStyle name="Vírgula 2 6 2" xfId="182" xr:uid="{5CDFB94D-A984-43EE-8621-FC5885228F46}"/>
    <cellStyle name="Vírgula 2 6 2 2" xfId="512" xr:uid="{BDDEB9A5-A05A-4B6B-AE7E-A5C5AA637216}"/>
    <cellStyle name="Vírgula 2 6 3" xfId="314" xr:uid="{CEE0E996-9C51-4106-A04B-4540033FD614}"/>
    <cellStyle name="Vírgula 2 6 4" xfId="413" xr:uid="{A6FFA1E9-C7EA-4A5B-B067-ECE9B95A06AE}"/>
    <cellStyle name="Vírgula 2 7" xfId="97" xr:uid="{C62CCE2F-D682-4AE3-BC68-D7861C14CA78}"/>
    <cellStyle name="Vírgula 2 7 2" xfId="196" xr:uid="{0E03A038-6675-4DF6-8BD6-94BBC0476946}"/>
    <cellStyle name="Vírgula 2 7 2 2" xfId="526" xr:uid="{16952F7F-DCD7-41F8-9FE4-10A2EDF3F3ED}"/>
    <cellStyle name="Vírgula 2 7 3" xfId="328" xr:uid="{2615311F-E862-4CDC-A30F-8598FF374771}"/>
    <cellStyle name="Vírgula 2 7 4" xfId="427" xr:uid="{057CDD41-2BA8-4D08-B6E2-114F464E620F}"/>
    <cellStyle name="Vírgula 2 8" xfId="109" xr:uid="{9F41BE10-DB95-439C-9109-1474858E0A0F}"/>
    <cellStyle name="Vírgula 2 8 2" xfId="439" xr:uid="{28430BF6-EAA5-411D-9FE4-DC5D1635EDF7}"/>
    <cellStyle name="Vírgula 2 9" xfId="208" xr:uid="{91F62CE8-284B-4E2F-9146-7E165661816D}"/>
    <cellStyle name="Vírgula 2 9 2" xfId="538" xr:uid="{E630BB99-9AB7-44F7-B98A-02008520CEDB}"/>
    <cellStyle name="Vírgula 3" xfId="33" xr:uid="{9BC2D062-788F-4AFA-8E07-C8F7097B27AB}"/>
    <cellStyle name="Vírgula 3 2" xfId="63" xr:uid="{42B6D50E-59FE-4BFC-B9D9-0B604B37980F}"/>
    <cellStyle name="Vírgula 3 2 2" xfId="162" xr:uid="{624C1CE4-918B-4BDD-8928-02ECD8355C29}"/>
    <cellStyle name="Vírgula 3 2 2 2" xfId="492" xr:uid="{CED5152B-59DE-4EF3-BCC2-8530724B5FFB}"/>
    <cellStyle name="Vírgula 3 2 3" xfId="294" xr:uid="{7290D920-DBE2-47E8-B6B0-CBF1AA65B464}"/>
    <cellStyle name="Vírgula 3 2 4" xfId="393" xr:uid="{B403B9B7-064D-44AA-8816-5419471001FF}"/>
    <cellStyle name="Vírgula 3 3" xfId="132" xr:uid="{3078ECB9-8793-4D81-8B33-057B83729D0A}"/>
    <cellStyle name="Vírgula 3 3 2" xfId="462" xr:uid="{26153E02-C172-4A28-80E8-2986A438E929}"/>
    <cellStyle name="Vírgula 3 4" xfId="231" xr:uid="{D2F20225-748C-4410-B158-1F5668CAD15E}"/>
    <cellStyle name="Vírgula 3 4 2" xfId="561" xr:uid="{0C6914C5-5DE0-4247-8C3A-6A1A9F9F4D43}"/>
    <cellStyle name="Vírgula 3 5" xfId="264" xr:uid="{7BA50F39-6946-46B4-89EA-C928CA1FB56C}"/>
    <cellStyle name="Vírgula 3 6" xfId="363" xr:uid="{F9AB94FC-34F5-4710-A39A-260D47735B70}"/>
    <cellStyle name="Vírgula 3 7" xfId="595" xr:uid="{E83E8D4B-9A2B-446A-B998-3DB05C7779E8}"/>
    <cellStyle name="Vírgula 4" xfId="45" xr:uid="{FEBF5F22-BF58-4630-85B6-25DC5C683A65}"/>
    <cellStyle name="Vírgula 4 2" xfId="144" xr:uid="{40A5A95E-FA98-4EA9-A4EE-6E4EE06B8F18}"/>
    <cellStyle name="Vírgula 4 2 2" xfId="474" xr:uid="{5FCB143E-4AE5-4694-BFC6-C00612CA4303}"/>
    <cellStyle name="Vírgula 4 3" xfId="276" xr:uid="{5C20C14D-ECFF-46DF-8C38-5B4F5FC47F43}"/>
    <cellStyle name="Vírgula 4 4" xfId="375" xr:uid="{EF3863BE-ACE7-48A8-93E8-EE52EE836597}"/>
    <cellStyle name="Vírgula 5" xfId="76" xr:uid="{7944C45C-5623-43FB-BAF7-2672D3A732AE}"/>
    <cellStyle name="Vírgula 5 2" xfId="175" xr:uid="{58411BAA-47CD-4452-9F22-885DC1CB10D0}"/>
    <cellStyle name="Vírgula 5 2 2" xfId="505" xr:uid="{5F367508-896C-4AB1-BD5A-DDD2FCE6FCEC}"/>
    <cellStyle name="Vírgula 5 3" xfId="307" xr:uid="{0D9427C8-14EC-44C7-96CD-D01F9819E2D2}"/>
    <cellStyle name="Vírgula 5 4" xfId="406" xr:uid="{F082E2AE-22BE-4804-8037-570734DF0F49}"/>
    <cellStyle name="Vírgula 6" xfId="88" xr:uid="{F0EFF376-3FA1-4B44-8080-0A6FA78CFF4D}"/>
    <cellStyle name="Vírgula 6 2" xfId="187" xr:uid="{081C55DA-C1DD-4E5E-91E2-90A9D1E36502}"/>
    <cellStyle name="Vírgula 6 2 2" xfId="517" xr:uid="{953B5A9D-5EA5-49EA-8F24-C1AE0640D5C3}"/>
    <cellStyle name="Vírgula 6 3" xfId="319" xr:uid="{F2F5EE9B-511F-4854-A22F-D609A834068E}"/>
    <cellStyle name="Vírgula 6 4" xfId="418" xr:uid="{579FD7C3-D7BE-401C-805D-1D903885A1AC}"/>
    <cellStyle name="Vírgula 7" xfId="102" xr:uid="{A930A52F-3FD8-4BE0-99CB-91DD3934A38C}"/>
    <cellStyle name="Vírgula 7 2" xfId="201" xr:uid="{882BE886-C740-485D-96ED-7FA12EF6259E}"/>
    <cellStyle name="Vírgula 7 2 2" xfId="531" xr:uid="{AB8AC24F-FDE6-4BEB-AF18-F793BEB8AD94}"/>
    <cellStyle name="Vírgula 7 3" xfId="333" xr:uid="{255D464C-808A-4E4D-8FB9-37D4BFB8B4C8}"/>
    <cellStyle name="Vírgula 7 4" xfId="432" xr:uid="{3210C548-5703-489D-9F94-D67E5926F216}"/>
    <cellStyle name="Vírgula 8" xfId="114" xr:uid="{6A1DA9F7-F1E0-4BFE-8582-43DFDD019C35}"/>
    <cellStyle name="Vírgula 8 2" xfId="444" xr:uid="{EA3D3796-7B74-4695-B1F4-7AF84ABC30D1}"/>
    <cellStyle name="Vírgula 9" xfId="213" xr:uid="{B6B8072A-A24B-4094-B3D8-35648C8EC26C}"/>
    <cellStyle name="Vírgula 9 2" xfId="543" xr:uid="{00FDC19C-E47A-47E7-8E16-6CFFD76D55B8}"/>
  </cellStyles>
  <dxfs count="91">
    <dxf>
      <numFmt numFmtId="165" formatCode="#,##0.000"/>
    </dxf>
    <dxf>
      <numFmt numFmtId="3" formatCode="#,##0"/>
    </dxf>
    <dxf>
      <alignment wrapText="1"/>
    </dxf>
    <dxf>
      <numFmt numFmtId="165" formatCode="#,##0.000"/>
    </dxf>
    <dxf>
      <numFmt numFmtId="165" formatCode="#,##0.00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color auto="1"/>
      </font>
      <numFmt numFmtId="22" formatCode="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numFmt numFmtId="22" formatCode="mmm/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Spranq eco sans"/>
        <family val="2"/>
        <scheme val="none"/>
      </font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color theme="0"/>
      </font>
      <fill>
        <patternFill>
          <fgColor theme="3"/>
          <bgColor theme="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fgColor theme="3"/>
          <bgColor rgb="FF3856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fill>
        <patternFill patternType="solid">
          <fgColor theme="2"/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 patternType="solid">
          <fgColor theme="2"/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fgColor theme="2"/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  <border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vertical style="double">
          <color auto="1"/>
        </vertical>
        <horizontal style="double">
          <color auto="1"/>
        </horizontal>
      </border>
    </dxf>
    <dxf>
      <font>
        <b/>
        <i val="0"/>
        <color theme="0"/>
      </font>
      <fill>
        <patternFill patternType="solid">
          <fgColor theme="3"/>
          <bgColor theme="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2"/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 patternType="solid">
          <fgColor theme="3"/>
          <bgColor rgb="FF38562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Estilo de Segmentação de Dados 1" pivot="0" table="0" count="1" xr9:uid="{AF5D8BB6-AB57-4FB2-8AE4-60283B32772B}">
      <tableStyleElement type="headerRow" dxfId="90"/>
    </tableStyle>
    <tableStyle name="Modelo_EGR" pivot="0" count="4" xr9:uid="{00000000-0011-0000-FFFF-FFFF00000000}">
      <tableStyleElement type="wholeTable" dxfId="89"/>
      <tableStyleElement type="headerRow" dxfId="88"/>
      <tableStyleElement type="firstRowStripe" dxfId="87"/>
      <tableStyleElement type="secondRowStripe" dxfId="86"/>
    </tableStyle>
    <tableStyle name="Modelo_EGR_D" table="0" count="11" xr9:uid="{00000000-0011-0000-FFFF-FFFF01000000}">
      <tableStyleElement type="wholeTable" dxfId="85"/>
      <tableStyleElement type="headerRow" dxfId="84"/>
      <tableStyleElement type="totalRow" dxfId="83"/>
      <tableStyleElement type="firstRowStripe" dxfId="82"/>
      <tableStyleElement type="firstSubtotalRow" dxfId="81"/>
      <tableStyleElement type="secondSubtotalRow" dxfId="80"/>
      <tableStyleElement type="firstColumnSubheading" dxfId="79"/>
      <tableStyleElement type="firstRowSubheading" dxfId="78"/>
      <tableStyleElement type="secondRowSubheading" dxfId="77"/>
      <tableStyleElement type="pageFieldLabels" dxfId="76"/>
      <tableStyleElement type="pageFieldValues" dxfId="75"/>
    </tableStyle>
    <tableStyle name="Modelo_EGR_Seg" pivot="0" table="0" count="10" xr9:uid="{00000000-0011-0000-FFFF-FFFF02000000}">
      <tableStyleElement type="wholeTable" dxfId="74"/>
      <tableStyleElement type="headerRow" dxfId="73"/>
    </tableStyle>
  </tableStyles>
  <colors>
    <mruColors>
      <color rgb="FF385623"/>
      <color rgb="FFF2C45A"/>
      <color rgb="FFC4D79B"/>
      <color rgb="FFE6B810"/>
      <color rgb="FF41694F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theme="7"/>
              </stop>
              <stop position="1">
                <color theme="0"/>
              </stop>
            </gradient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7"/>
              </stop>
              <stop position="1">
                <color theme="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7"/>
              </stop>
              <stop position="1">
                <color theme="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theme="7"/>
              </stop>
              <stop position="1">
                <color theme="0"/>
              </stop>
            </gradient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2"/>
              <bgColor theme="2"/>
            </pattern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auto="1"/>
              <bgColor theme="3"/>
            </pattern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  <dxf>
          <font>
            <color auto="1"/>
          </font>
          <fill>
            <patternFill patternType="solid">
              <fgColor theme="2"/>
              <bgColor theme="2"/>
            </pattern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2"/>
              <bgColor theme="2"/>
            </patternFill>
          </fill>
          <border>
            <left style="thin">
              <color theme="2"/>
            </left>
            <right style="thin">
              <color theme="2"/>
            </right>
            <top style="thin">
              <color theme="2"/>
            </top>
            <bottom style="thin">
              <color theme="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Modelo_EGR_Seg">
        <x14:slicerStyle name="Estilo de Segmentação de Dados 1"/>
        <x14:slicerStyle name="Modelo_EGR_Seg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microsoft.com/office/2007/relationships/slicerCache" Target="slicerCaches/slicerCache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pivotCacheDefinition" Target="pivotCache/pivotCacheDefinition2.xml"/><Relationship Id="rId12" Type="http://schemas.microsoft.com/office/2007/relationships/slicerCache" Target="slicerCaches/slicerCache4.xml"/><Relationship Id="rId17" Type="http://schemas.openxmlformats.org/officeDocument/2006/relationships/styles" Target="styles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3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10" Type="http://schemas.microsoft.com/office/2007/relationships/slicerCache" Target="slicerCaches/slicerCache2.xml"/><Relationship Id="rId19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microsoft.com/office/2007/relationships/slicerCache" Target="slicerCaches/slicerCache6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(1).xlsx]Tabelas!Tabela dinâmica3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48123818897637793"/>
          <c:y val="4.656084656084656E-2"/>
          <c:w val="0.48265069991251092"/>
          <c:h val="0.906878306878306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Tabelas!$B$104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Tabelas!$A$105:$A$106</c:f>
              <c:strCache>
                <c:ptCount val="1"/>
                <c:pt idx="0">
                  <c:v>(vazio)</c:v>
                </c:pt>
              </c:strCache>
            </c:strRef>
          </c:cat>
          <c:val>
            <c:numRef>
              <c:f>Tabelas!$B$105:$B$106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395-4E63-9553-A6483C1F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62950880"/>
        <c:axId val="962936320"/>
      </c:barChart>
      <c:catAx>
        <c:axId val="962950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2936320"/>
        <c:crosses val="autoZero"/>
        <c:auto val="1"/>
        <c:lblAlgn val="ctr"/>
        <c:lblOffset val="100"/>
        <c:noMultiLvlLbl val="0"/>
      </c:catAx>
      <c:valAx>
        <c:axId val="96293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295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(1).xlsx]Tabelas!m³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4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.0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</c:pivotFmts>
    <c:plotArea>
      <c:layout>
        <c:manualLayout>
          <c:layoutTarget val="inner"/>
          <c:xMode val="edge"/>
          <c:yMode val="edge"/>
          <c:x val="3.6172021373005861E-2"/>
          <c:y val="0.1788087426424734"/>
          <c:w val="0.94551968503937012"/>
          <c:h val="0.48022685723454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Tabelas!$B$6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F16-4CA6-8AFD-62E1C916210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D0D-4BF2-BB96-7B52A12B575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091-408B-882C-FDC508979D79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Tabelas!$A$7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Tabelas!$B$7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D-4BF2-BB96-7B52A12B57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4"/>
        <c:axId val="429478432"/>
        <c:axId val="429479088"/>
      </c:barChart>
      <c:catAx>
        <c:axId val="42947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9479088"/>
        <c:crosses val="autoZero"/>
        <c:auto val="1"/>
        <c:lblAlgn val="ctr"/>
        <c:lblOffset val="100"/>
        <c:noMultiLvlLbl val="0"/>
      </c:catAx>
      <c:valAx>
        <c:axId val="42947908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429478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(1).xlsx]Tabelas!Ton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Ton.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.0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"/>
      </c:pivotFmt>
      <c:pivotFmt>
        <c:idx val="1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>
        <c:manualLayout>
          <c:layoutTarget val="inner"/>
          <c:xMode val="edge"/>
          <c:yMode val="edge"/>
          <c:x val="2.1790172782834297E-2"/>
          <c:y val="0.11459412255724027"/>
          <c:w val="0.9612569445262954"/>
          <c:h val="0.49683724059582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Tabelas!$B$36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D7-48A0-8DA4-13CEAA74F2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873-49F7-B29D-F8219C8EEB6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D8-472A-BA3F-369B7EADF5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FC1-4CF2-B437-4C9C3DE312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346-4C0C-BC1D-E421004FA6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873-49F7-B29D-F8219C8EEB6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C5B-43F1-A895-F3634E307D6A}"/>
              </c:ext>
            </c:extLst>
          </c:dPt>
          <c:dLbls>
            <c:numFmt formatCode="#,##0.0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Tabelas!$A$37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Tabelas!$B$37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873-49F7-B29D-F8219C8EEB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-24"/>
        <c:axId val="766781736"/>
        <c:axId val="766790264"/>
      </c:barChart>
      <c:catAx>
        <c:axId val="7667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6790264"/>
        <c:crosses val="autoZero"/>
        <c:auto val="1"/>
        <c:lblAlgn val="ctr"/>
        <c:lblOffset val="100"/>
        <c:noMultiLvlLbl val="0"/>
      </c:catAx>
      <c:valAx>
        <c:axId val="766790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7667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(1).xlsx]Tabelas!Encaminhado para reciclagem</c:name>
    <c:fmtId val="2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0.1727813309866891"/>
              <c:y val="0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layout>
            <c:manualLayout>
              <c:x val="-0.19158501219389804"/>
              <c:y val="-0.1435185185185185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0.16904332410477049"/>
              <c:y val="8.7962962962962965E-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0.13727146082562741"/>
              <c:y val="-0.16203703703703703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layout>
            <c:manualLayout>
              <c:x val="0.16904332410477049"/>
              <c:y val="8.7962962962962965E-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layout>
            <c:manualLayout>
              <c:x val="-0.1727813309866891"/>
              <c:y val="0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-0.19158501219389804"/>
              <c:y val="-0.1435185185185185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3727146082562741"/>
              <c:y val="-0.16203703703703703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bg2">
              <a:lumMod val="5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25398686901324996"/>
              <c:y val="-8.902723473426536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6">
              <a:lumMod val="5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8924340003725848"/>
              <c:y val="-7.1133490114604226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rgbClr val="E6B81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30652551359750602"/>
              <c:y val="-6.180247280852223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rgbClr val="0070C0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2896191024084847"/>
              <c:y val="-5.038093769488690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2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>
              <a:lumMod val="60000"/>
            </a:schemeClr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8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</c:pivotFmt>
      <c:pivotFmt>
        <c:idx val="39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</c:pivotFmt>
      <c:pivotFmt>
        <c:idx val="40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</c:pivotFmt>
      <c:pivotFmt>
        <c:idx val="4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0.47640671579967031"/>
          <c:y val="5.4887797866584841E-2"/>
          <c:w val="0.41823562620710147"/>
          <c:h val="0.8736282349458126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Tabelas!$E$37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F0-4FD0-969C-0292B07BF5F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F0-4FD0-969C-0292B07BF5F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F0-4FD0-969C-0292B07BF5F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F0-4FD0-969C-0292B07BF5F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0-4FCF-9268-E41F7B2EF3B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C14-4050-9A1D-17BD137DFEA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C14-4050-9A1D-17BD137DFEA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C14-4050-9A1D-17BD137DFEA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400-4F58-B7B5-21E4EAD9111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400-4F58-B7B5-21E4EAD9111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400-4F58-B7B5-21E4EAD9111E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Tabelas!$D$38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Tabelas!$E$38</c:f>
              <c:numCache>
                <c:formatCode>0.00%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F0-4FD0-969C-0292B07BF5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21978608"/>
        <c:axId val="621976528"/>
      </c:barChart>
      <c:valAx>
        <c:axId val="6219765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621978608"/>
        <c:crosses val="autoZero"/>
        <c:crossBetween val="between"/>
      </c:valAx>
      <c:catAx>
        <c:axId val="62197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21976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(1).xlsx]Tabelas!Unid.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Unid.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92D05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92D05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rgbClr val="92D050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4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3"/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293784174167043"/>
                  <c:h val="0.15712651779789888"/>
                </c:manualLayout>
              </c15:layout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3.0555630594254774E-2"/>
          <c:y val="0.23144110440693894"/>
          <c:w val="0.93388904535826289"/>
          <c:h val="0.358297639425695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Tabelas!$B$59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CF-455C-948D-284DA30C18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CF-455C-948D-284DA30C18C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Tabelas!$A$60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Tabelas!$B$60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ACF-455C-948D-284DA30C1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24"/>
        <c:axId val="673837104"/>
        <c:axId val="673842352"/>
      </c:barChart>
      <c:catAx>
        <c:axId val="6738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3842352"/>
        <c:crosses val="autoZero"/>
        <c:auto val="1"/>
        <c:lblAlgn val="ctr"/>
        <c:lblOffset val="100"/>
        <c:noMultiLvlLbl val="0"/>
      </c:catAx>
      <c:valAx>
        <c:axId val="6738423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7383710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(1).xlsx]Tabelas!Mensal</c:name>
    <c:fmtId val="8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4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116181149466949E-3"/>
          <c:y val="0.11570160736137512"/>
          <c:w val="0.99611131528276409"/>
          <c:h val="0.688744194834941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Tabelas!$E$4:$E$5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Tabelas!$D$6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Tabelas!$E$6</c:f>
              <c:numCache>
                <c:formatCode>#,##0.00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E01-4819-A64F-7B3C4E3328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42096959"/>
        <c:axId val="1731811423"/>
      </c:barChart>
      <c:catAx>
        <c:axId val="184209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1811423"/>
        <c:crosses val="autoZero"/>
        <c:auto val="1"/>
        <c:lblAlgn val="ctr"/>
        <c:lblOffset val="100"/>
        <c:noMultiLvlLbl val="0"/>
      </c:catAx>
      <c:valAx>
        <c:axId val="1731811423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84209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259680765280227"/>
          <c:y val="0.89337863697120368"/>
          <c:w val="0.27204619086610254"/>
          <c:h val="6.95288394318939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(1).xlsx]Tabelas!Tabela dinâmica1</c:name>
    <c:fmtId val="2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52097313398726763"/>
          <c:y val="0"/>
          <c:w val="0.51801001340806807"/>
          <c:h val="0.963652510269410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Tabelas!$B$76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Tabelas!$A$77:$A$78</c:f>
              <c:strCache>
                <c:ptCount val="1"/>
                <c:pt idx="0">
                  <c:v>(vazio)</c:v>
                </c:pt>
              </c:strCache>
            </c:strRef>
          </c:cat>
          <c:val>
            <c:numRef>
              <c:f>Tabelas!$B$77:$B$78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1-4CFA-92A4-DEF4F78A1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overlap val="20"/>
        <c:axId val="648258064"/>
        <c:axId val="648256816"/>
      </c:barChart>
      <c:catAx>
        <c:axId val="64825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8256816"/>
        <c:crosses val="autoZero"/>
        <c:auto val="1"/>
        <c:lblAlgn val="ctr"/>
        <c:lblOffset val="100"/>
        <c:noMultiLvlLbl val="0"/>
      </c:catAx>
      <c:valAx>
        <c:axId val="64825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825806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[Bco_Dados_Controle_Residuos_DMR (1).xlsx]Tabelas!Local</c:name>
    <c:fmtId val="310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tx2">
              <a:lumMod val="40000"/>
              <a:lumOff val="6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6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2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4">
              <a:lumMod val="20000"/>
              <a:lumOff val="8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4">
              <a:lumMod val="5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2">
              <a:lumMod val="7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dLblPos val="outEnd"/>
          <c:showLegendKey val="1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5377510142355949"/>
          <c:y val="2.4634926319193094E-2"/>
          <c:w val="0.41510766290318435"/>
          <c:h val="0.692749279258949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Tabelas!$K$4:$K$5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Tabelas!$J$6</c:f>
              <c:strCache>
                <c:ptCount val="1"/>
                <c:pt idx="0">
                  <c:v>Total Geral</c:v>
                </c:pt>
              </c:strCache>
            </c:strRef>
          </c:cat>
          <c:val>
            <c:numRef>
              <c:f>Tabelas!$K$6</c:f>
              <c:numCache>
                <c:formatCode>#,##0.000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8DB-45FE-A0E7-C5765B7235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70"/>
        <c:axId val="293988415"/>
        <c:axId val="293983007"/>
      </c:barChart>
      <c:catAx>
        <c:axId val="2939884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3983007"/>
        <c:crosses val="autoZero"/>
        <c:auto val="1"/>
        <c:lblAlgn val="ctr"/>
        <c:lblOffset val="100"/>
        <c:noMultiLvlLbl val="0"/>
      </c:catAx>
      <c:valAx>
        <c:axId val="293983007"/>
        <c:scaling>
          <c:orientation val="minMax"/>
        </c:scaling>
        <c:delete val="1"/>
        <c:axPos val="b"/>
        <c:numFmt formatCode="#,##0.000" sourceLinked="1"/>
        <c:majorTickMark val="none"/>
        <c:minorTickMark val="none"/>
        <c:tickLblPos val="nextTo"/>
        <c:crossAx val="29398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199396107044226E-2"/>
          <c:y val="0.7325886266100935"/>
          <c:w val="0.97737459946560323"/>
          <c:h val="0.2450610643996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="0">
          <a:solidFill>
            <a:schemeClr val="tx1">
              <a:lumMod val="85000"/>
              <a:lumOff val="15000"/>
            </a:schemeClr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ainel!A1"/><Relationship Id="rId2" Type="http://schemas.openxmlformats.org/officeDocument/2006/relationships/hyperlink" Target="#Tabelas!A1"/><Relationship Id="rId1" Type="http://schemas.openxmlformats.org/officeDocument/2006/relationships/hyperlink" Target="#Base!A1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ainel!A1"/><Relationship Id="rId2" Type="http://schemas.openxmlformats.org/officeDocument/2006/relationships/hyperlink" Target="#Tabelas!A1"/><Relationship Id="rId1" Type="http://schemas.openxmlformats.org/officeDocument/2006/relationships/hyperlink" Target="#Base!A1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ainel!A1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hyperlink" Target="#Tabelas!A1"/><Relationship Id="rId4" Type="http://schemas.openxmlformats.org/officeDocument/2006/relationships/hyperlink" Target="#Base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13" Type="http://schemas.openxmlformats.org/officeDocument/2006/relationships/image" Target="../media/image5.svg"/><Relationship Id="rId3" Type="http://schemas.openxmlformats.org/officeDocument/2006/relationships/hyperlink" Target="#Base!A1"/><Relationship Id="rId7" Type="http://schemas.openxmlformats.org/officeDocument/2006/relationships/chart" Target="../charts/chart2.xml"/><Relationship Id="rId12" Type="http://schemas.openxmlformats.org/officeDocument/2006/relationships/image" Target="../media/image4.png"/><Relationship Id="rId17" Type="http://schemas.openxmlformats.org/officeDocument/2006/relationships/chart" Target="../charts/chart8.xml"/><Relationship Id="rId2" Type="http://schemas.openxmlformats.org/officeDocument/2006/relationships/image" Target="../media/image2.jpeg"/><Relationship Id="rId16" Type="http://schemas.openxmlformats.org/officeDocument/2006/relationships/chart" Target="../charts/chart7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chart" Target="../charts/chart6.xml"/><Relationship Id="rId5" Type="http://schemas.openxmlformats.org/officeDocument/2006/relationships/hyperlink" Target="#Painel!A1"/><Relationship Id="rId15" Type="http://schemas.openxmlformats.org/officeDocument/2006/relationships/image" Target="../media/image7.svg"/><Relationship Id="rId10" Type="http://schemas.openxmlformats.org/officeDocument/2006/relationships/chart" Target="../charts/chart5.xml"/><Relationship Id="rId4" Type="http://schemas.openxmlformats.org/officeDocument/2006/relationships/hyperlink" Target="#Tabelas!A1"/><Relationship Id="rId9" Type="http://schemas.openxmlformats.org/officeDocument/2006/relationships/chart" Target="../charts/chart4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18</xdr:col>
      <xdr:colOff>247650</xdr:colOff>
      <xdr:row>0</xdr:row>
      <xdr:rowOff>723900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2592050" cy="723900"/>
          <a:chOff x="0" y="0"/>
          <a:chExt cx="12592050" cy="723900"/>
        </a:xfrm>
      </xdr:grpSpPr>
      <xdr:cxnSp macro="">
        <xdr:nvCxnSpPr>
          <xdr:cNvPr id="3" name="Conector ret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9525" y="723900"/>
            <a:ext cx="12582525" cy="0"/>
          </a:xfrm>
          <a:prstGeom prst="line">
            <a:avLst/>
          </a:prstGeom>
          <a:ln>
            <a:solidFill>
              <a:srgbClr val="5E8C6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0" y="0"/>
            <a:ext cx="12552363" cy="715328"/>
            <a:chOff x="0" y="0"/>
            <a:chExt cx="12552363" cy="715328"/>
          </a:xfrm>
        </xdr:grpSpPr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5767388" y="128588"/>
              <a:ext cx="1005660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2400" cap="small">
                  <a:solidFill>
                    <a:srgbClr val="EC6707"/>
                  </a:solidFill>
                  <a:latin typeface="Spranq eco sans"/>
                </a:rPr>
                <a:t>A</a:t>
              </a:r>
              <a:r>
                <a:rPr lang="pt-BR" sz="2400" cap="small">
                  <a:solidFill>
                    <a:srgbClr val="385623"/>
                  </a:solidFill>
                  <a:latin typeface="Spranq eco sans"/>
                </a:rPr>
                <a:t>poio</a:t>
              </a:r>
              <a:endParaRPr lang="pt-BR" sz="2400" cap="small">
                <a:solidFill>
                  <a:srgbClr val="EC6707"/>
                </a:solidFill>
                <a:latin typeface="Spranq eco sans"/>
              </a:endParaRPr>
            </a:p>
          </xdr:txBody>
        </xdr:sp>
        <xdr:pic>
          <xdr:nvPicPr>
            <xdr:cNvPr id="6" name="Imagem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4747" t="13803" r="7732"/>
            <a:stretch>
              <a:fillRect/>
            </a:stretch>
          </xdr:blipFill>
          <xdr:spPr bwMode="auto">
            <a:xfrm>
              <a:off x="11220450" y="0"/>
              <a:ext cx="1331913" cy="71532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7" name="Imagem 6" descr="Logo STE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/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050"/>
              <a:ext cx="1384300" cy="68738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6</xdr:col>
      <xdr:colOff>2343211</xdr:colOff>
      <xdr:row>0</xdr:row>
      <xdr:rowOff>723900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2665930" cy="723900"/>
          <a:chOff x="0" y="0"/>
          <a:chExt cx="12592050" cy="723900"/>
        </a:xfrm>
      </xdr:grpSpPr>
      <xdr:cxnSp macro="">
        <xdr:nvCxnSpPr>
          <xdr:cNvPr id="3" name="Conector ret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9525" y="723900"/>
            <a:ext cx="12582525" cy="0"/>
          </a:xfrm>
          <a:prstGeom prst="line">
            <a:avLst/>
          </a:prstGeom>
          <a:ln>
            <a:solidFill>
              <a:srgbClr val="5E8C6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/>
        </xdr:nvGrpSpPr>
        <xdr:grpSpPr>
          <a:xfrm>
            <a:off x="0" y="0"/>
            <a:ext cx="12552363" cy="723900"/>
            <a:chOff x="0" y="0"/>
            <a:chExt cx="12552363" cy="723900"/>
          </a:xfrm>
        </xdr:grpSpPr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4833938" y="166688"/>
              <a:ext cx="1597169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2400" cap="small">
                  <a:solidFill>
                    <a:srgbClr val="EC6707"/>
                  </a:solidFill>
                  <a:latin typeface="Spranq eco sans"/>
                </a:rPr>
                <a:t>C</a:t>
              </a:r>
              <a:r>
                <a:rPr lang="pt-BR" sz="2400" cap="small">
                  <a:solidFill>
                    <a:srgbClr val="385623"/>
                  </a:solidFill>
                  <a:latin typeface="Spranq eco sans"/>
                </a:rPr>
                <a:t>ontrole</a:t>
              </a:r>
              <a:endParaRPr lang="pt-BR" sz="2400" cap="small">
                <a:solidFill>
                  <a:srgbClr val="EC6707"/>
                </a:solidFill>
                <a:latin typeface="Spranq eco sans"/>
              </a:endParaRPr>
            </a:p>
          </xdr:txBody>
        </xdr:sp>
        <xdr:sp macro="" textlink="">
          <xdr:nvSpPr>
            <xdr:cNvPr id="6" name="Arredondar Retângulo no Mesmo Canto Lateral 5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8342313" y="476250"/>
              <a:ext cx="755650" cy="2476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latin typeface="Spranq eco sans"/>
                </a:rPr>
                <a:t>Base</a:t>
              </a:r>
            </a:p>
          </xdr:txBody>
        </xdr:sp>
        <xdr:sp macro="" textlink="">
          <xdr:nvSpPr>
            <xdr:cNvPr id="7" name="Arredondar Retângulo no Mesmo Canto Lateral 6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9145588" y="476250"/>
              <a:ext cx="757238" cy="2476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Tabelas</a:t>
              </a:r>
            </a:p>
          </xdr:txBody>
        </xdr:sp>
        <xdr:sp macro="" textlink="">
          <xdr:nvSpPr>
            <xdr:cNvPr id="8" name="Arredondar Retângulo no Mesmo Canto Lateral 7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>
            <a:xfrm>
              <a:off x="9950451" y="476250"/>
              <a:ext cx="754062" cy="2476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Painel</a:t>
              </a:r>
            </a:p>
          </xdr:txBody>
        </xdr:sp>
        <xdr:pic>
          <xdr:nvPicPr>
            <xdr:cNvPr id="9" name="Imagem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PicPr/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4747" t="13803" r="7732"/>
            <a:stretch>
              <a:fillRect/>
            </a:stretch>
          </xdr:blipFill>
          <xdr:spPr bwMode="auto">
            <a:xfrm>
              <a:off x="11220450" y="0"/>
              <a:ext cx="1331913" cy="71532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Imagem 9" descr="Logo STE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PicPr/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050"/>
              <a:ext cx="1384300" cy="68738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3637920</xdr:colOff>
      <xdr:row>0</xdr:row>
      <xdr:rowOff>723900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0"/>
          <a:ext cx="13054063" cy="723900"/>
          <a:chOff x="0" y="0"/>
          <a:chExt cx="12592050" cy="723900"/>
        </a:xfrm>
      </xdr:grpSpPr>
      <xdr:cxnSp macro="">
        <xdr:nvCxnSpPr>
          <xdr:cNvPr id="3" name="Conector reto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9525" y="723900"/>
            <a:ext cx="12582525" cy="0"/>
          </a:xfrm>
          <a:prstGeom prst="line">
            <a:avLst/>
          </a:prstGeom>
          <a:ln>
            <a:solidFill>
              <a:srgbClr val="5E8C6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/>
        </xdr:nvGrpSpPr>
        <xdr:grpSpPr>
          <a:xfrm>
            <a:off x="0" y="0"/>
            <a:ext cx="12552363" cy="723900"/>
            <a:chOff x="0" y="0"/>
            <a:chExt cx="12552363" cy="723900"/>
          </a:xfrm>
        </xdr:grpSpPr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 txBox="1"/>
          </xdr:nvSpPr>
          <xdr:spPr>
            <a:xfrm>
              <a:off x="4833938" y="166688"/>
              <a:ext cx="2315699" cy="4462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2400" cap="small">
                  <a:solidFill>
                    <a:srgbClr val="EC6707"/>
                  </a:solidFill>
                  <a:latin typeface="Spranq eco sans"/>
                </a:rPr>
                <a:t>B</a:t>
              </a:r>
              <a:r>
                <a:rPr lang="pt-BR" sz="2400" cap="small">
                  <a:solidFill>
                    <a:srgbClr val="385623"/>
                  </a:solidFill>
                  <a:latin typeface="Spranq eco sans"/>
                </a:rPr>
                <a:t>ase</a:t>
              </a:r>
              <a:r>
                <a:rPr lang="pt-BR" sz="2400" cap="small" baseline="0">
                  <a:solidFill>
                    <a:srgbClr val="385623"/>
                  </a:solidFill>
                  <a:latin typeface="Spranq eco sans"/>
                </a:rPr>
                <a:t> de </a:t>
              </a:r>
              <a:r>
                <a:rPr lang="pt-BR" sz="2400" cap="small" baseline="0">
                  <a:solidFill>
                    <a:srgbClr val="EC6707"/>
                  </a:solidFill>
                  <a:latin typeface="Spranq eco sans"/>
                </a:rPr>
                <a:t>D</a:t>
              </a:r>
              <a:r>
                <a:rPr lang="pt-BR" sz="2400" cap="small" baseline="0">
                  <a:solidFill>
                    <a:srgbClr val="385623"/>
                  </a:solidFill>
                  <a:latin typeface="Spranq eco sans"/>
                </a:rPr>
                <a:t>ados</a:t>
              </a:r>
              <a:endParaRPr lang="pt-BR" sz="2400" cap="small">
                <a:solidFill>
                  <a:srgbClr val="EC6707"/>
                </a:solidFill>
                <a:latin typeface="Spranq eco sans"/>
              </a:endParaRPr>
            </a:p>
          </xdr:txBody>
        </xdr:sp>
        <xdr:sp macro="" textlink="">
          <xdr:nvSpPr>
            <xdr:cNvPr id="6" name="Arredondar Retângulo no Mesmo Canto Lateral 5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>
            <a:xfrm>
              <a:off x="8342313" y="388938"/>
              <a:ext cx="755650" cy="334962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ED7D3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latin typeface="Spranq eco sans"/>
                </a:rPr>
                <a:t>Base</a:t>
              </a:r>
            </a:p>
          </xdr:txBody>
        </xdr:sp>
        <xdr:sp macro="" textlink="">
          <xdr:nvSpPr>
            <xdr:cNvPr id="7" name="Arredondar Retângulo no Mesmo Canto Lateral 6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9145588" y="476250"/>
              <a:ext cx="757238" cy="2476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Tabelas</a:t>
              </a:r>
            </a:p>
          </xdr:txBody>
        </xdr:sp>
        <xdr:sp macro="" textlink="">
          <xdr:nvSpPr>
            <xdr:cNvPr id="8" name="Arredondar Retângulo no Mesmo Canto Lateral 7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>
            <a:xfrm>
              <a:off x="9950451" y="476250"/>
              <a:ext cx="754062" cy="2476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Painel</a:t>
              </a:r>
            </a:p>
          </xdr:txBody>
        </xdr:sp>
        <xdr:pic>
          <xdr:nvPicPr>
            <xdr:cNvPr id="9" name="Imagem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PicPr/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4747" t="13803" r="7732"/>
            <a:stretch>
              <a:fillRect/>
            </a:stretch>
          </xdr:blipFill>
          <xdr:spPr bwMode="auto">
            <a:xfrm>
              <a:off x="11220450" y="0"/>
              <a:ext cx="1331913" cy="715328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0" name="Imagem 9" descr="Logo STE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PicPr/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050"/>
              <a:ext cx="1384300" cy="68738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1906319</xdr:colOff>
      <xdr:row>0</xdr:row>
      <xdr:rowOff>715962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2505263" cy="715962"/>
          <a:chOff x="0" y="0"/>
          <a:chExt cx="12592050" cy="715962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4747" t="13803" r="7732"/>
          <a:stretch>
            <a:fillRect/>
          </a:stretch>
        </xdr:blipFill>
        <xdr:spPr bwMode="auto">
          <a:xfrm>
            <a:off x="11239500" y="0"/>
            <a:ext cx="1327150" cy="713740"/>
          </a:xfrm>
          <a:prstGeom prst="rect">
            <a:avLst/>
          </a:prstGeom>
          <a:noFill/>
          <a:ln>
            <a:noFill/>
          </a:ln>
        </xdr:spPr>
      </xdr:pic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/>
        </xdr:nvGrpSpPr>
        <xdr:grpSpPr>
          <a:xfrm>
            <a:off x="0" y="19050"/>
            <a:ext cx="12592050" cy="696912"/>
            <a:chOff x="0" y="19050"/>
            <a:chExt cx="12592050" cy="696912"/>
          </a:xfrm>
        </xdr:grpSpPr>
        <xdr:cxnSp macro="">
          <xdr:nvCxnSpPr>
            <xdr:cNvPr id="5" name="Conector reto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CxnSpPr/>
          </xdr:nvCxnSpPr>
          <xdr:spPr>
            <a:xfrm>
              <a:off x="1587" y="712788"/>
              <a:ext cx="12590463" cy="0"/>
            </a:xfrm>
            <a:prstGeom prst="line">
              <a:avLst/>
            </a:prstGeom>
            <a:ln>
              <a:solidFill>
                <a:srgbClr val="5E8C6A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0" y="19050"/>
              <a:ext cx="10715625" cy="696912"/>
              <a:chOff x="0" y="19050"/>
              <a:chExt cx="10715625" cy="696912"/>
            </a:xfrm>
          </xdr:grpSpPr>
          <xdr:pic>
            <xdr:nvPicPr>
              <xdr:cNvPr id="7" name="Imagem 6" descr="Logo STE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19050"/>
                <a:ext cx="1384300" cy="6858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8" name="CaixaDeTexto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5280024" y="201613"/>
                <a:ext cx="1330685" cy="44621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2400" cap="small">
                    <a:solidFill>
                      <a:srgbClr val="EC6707"/>
                    </a:solidFill>
                    <a:latin typeface="Spranq eco sans"/>
                  </a:rPr>
                  <a:t>T</a:t>
                </a:r>
                <a:r>
                  <a:rPr lang="pt-BR" sz="2400" cap="small">
                    <a:solidFill>
                      <a:srgbClr val="385623"/>
                    </a:solidFill>
                    <a:latin typeface="Spranq eco sans"/>
                  </a:rPr>
                  <a:t>abelas</a:t>
                </a:r>
              </a:p>
            </xdr:txBody>
          </xdr:sp>
          <xdr:sp macro="" textlink="">
            <xdr:nvSpPr>
              <xdr:cNvPr id="9" name="Arredondar Retângulo no Mesmo Canto Lateral 8">
                <a:hlinkClick xmlns:r="http://schemas.openxmlformats.org/officeDocument/2006/relationships" r:id="rId3"/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SpPr/>
            </xdr:nvSpPr>
            <xdr:spPr>
              <a:xfrm>
                <a:off x="9961563" y="469899"/>
                <a:ext cx="754062" cy="246063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solidFill>
                <a:srgbClr val="38562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t-BR" sz="1100" b="1" cap="small" baseline="0">
                    <a:solidFill>
                      <a:schemeClr val="bg1"/>
                    </a:solidFill>
                    <a:latin typeface="Spranq eco sans"/>
                  </a:rPr>
                  <a:t>Painel</a:t>
                </a:r>
              </a:p>
            </xdr:txBody>
          </xdr:sp>
          <xdr:sp macro="" textlink="">
            <xdr:nvSpPr>
              <xdr:cNvPr id="10" name="Arredondar Retângulo no Mesmo Canto Lateral 9">
                <a:hlinkClick xmlns:r="http://schemas.openxmlformats.org/officeDocument/2006/relationships" r:id="rId4"/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/>
            </xdr:nvSpPr>
            <xdr:spPr>
              <a:xfrm>
                <a:off x="8359775" y="469899"/>
                <a:ext cx="754063" cy="246063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solidFill>
                <a:srgbClr val="385623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t-BR" sz="1100" b="1" cap="small" baseline="0">
                    <a:solidFill>
                      <a:schemeClr val="bg1"/>
                    </a:solidFill>
                    <a:latin typeface="Spranq eco sans"/>
                  </a:rPr>
                  <a:t>Base</a:t>
                </a:r>
              </a:p>
            </xdr:txBody>
          </xdr:sp>
          <xdr:sp macro="" textlink="">
            <xdr:nvSpPr>
              <xdr:cNvPr id="11" name="Arredondar Retângulo no Mesmo Canto Lateral 10">
                <a:hlinkClick xmlns:r="http://schemas.openxmlformats.org/officeDocument/2006/relationships" r:id="rId5"/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SpPr/>
            </xdr:nvSpPr>
            <xdr:spPr>
              <a:xfrm>
                <a:off x="9159876" y="382587"/>
                <a:ext cx="755650" cy="333375"/>
              </a:xfrm>
              <a:prstGeom prst="round2SameRect">
                <a:avLst>
                  <a:gd name="adj1" fmla="val 50000"/>
                  <a:gd name="adj2" fmla="val 0"/>
                </a:avLst>
              </a:prstGeom>
              <a:solidFill>
                <a:srgbClr val="ED7D3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lIns="0" tIns="0" rIns="0" bIns="0" rtlCol="0" anchor="ctr"/>
              <a:lstStyle/>
              <a:p>
                <a:pPr algn="ctr"/>
                <a:r>
                  <a:rPr lang="pt-BR" sz="1100" b="1" cap="small" baseline="0">
                    <a:latin typeface="Spranq eco sans"/>
                  </a:rPr>
                  <a:t>Tabelas</a:t>
                </a:r>
              </a:p>
            </xdr:txBody>
          </xdr:sp>
        </xdr:grpSp>
      </xdr:grpSp>
    </xdr:grpSp>
    <xdr:clientData/>
  </xdr:twoCellAnchor>
  <xdr:twoCellAnchor>
    <xdr:from>
      <xdr:col>2</xdr:col>
      <xdr:colOff>130969</xdr:colOff>
      <xdr:row>102</xdr:row>
      <xdr:rowOff>130967</xdr:rowOff>
    </xdr:from>
    <xdr:to>
      <xdr:col>5</xdr:col>
      <xdr:colOff>261937</xdr:colOff>
      <xdr:row>120</xdr:row>
      <xdr:rowOff>71438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289469A-6688-4827-BEC1-06585F950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20</xdr:col>
      <xdr:colOff>560860</xdr:colOff>
      <xdr:row>1</xdr:row>
      <xdr:rowOff>90138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667858" cy="763599"/>
          <a:chOff x="0" y="0"/>
          <a:chExt cx="12706350" cy="727075"/>
        </a:xfrm>
      </xdr:grpSpPr>
      <xdr:cxnSp macro="">
        <xdr:nvCxnSpPr>
          <xdr:cNvPr id="3" name="Conector ret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9525" y="712788"/>
            <a:ext cx="12696825" cy="0"/>
          </a:xfrm>
          <a:prstGeom prst="line">
            <a:avLst/>
          </a:prstGeom>
          <a:ln>
            <a:solidFill>
              <a:srgbClr val="5E8C6A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/>
        </xdr:nvGrpSpPr>
        <xdr:grpSpPr>
          <a:xfrm>
            <a:off x="0" y="0"/>
            <a:ext cx="12576175" cy="727075"/>
            <a:chOff x="0" y="0"/>
            <a:chExt cx="12576175" cy="727075"/>
          </a:xfrm>
        </xdr:grpSpPr>
        <xdr:pic>
          <xdr:nvPicPr>
            <xdr:cNvPr id="5" name="Imagem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PicPr/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4747" t="13803" r="7732"/>
            <a:stretch>
              <a:fillRect/>
            </a:stretch>
          </xdr:blipFill>
          <xdr:spPr bwMode="auto">
            <a:xfrm>
              <a:off x="11249025" y="0"/>
              <a:ext cx="1327150" cy="71374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6" name="Imagem 5" descr="Logo STE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/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19050"/>
              <a:ext cx="1384300" cy="68580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3781425" y="114176"/>
              <a:ext cx="3322191" cy="4162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2400" cap="small">
                  <a:solidFill>
                    <a:srgbClr val="EC6707"/>
                  </a:solidFill>
                  <a:latin typeface="Spranq eco sans"/>
                </a:rPr>
                <a:t>P</a:t>
              </a:r>
              <a:r>
                <a:rPr lang="pt-BR" sz="2400" cap="small">
                  <a:solidFill>
                    <a:srgbClr val="385623"/>
                  </a:solidFill>
                  <a:latin typeface="Spranq eco sans"/>
                </a:rPr>
                <a:t>ainel</a:t>
              </a:r>
              <a:r>
                <a:rPr lang="pt-BR" sz="2400" cap="small" baseline="0">
                  <a:solidFill>
                    <a:srgbClr val="385623"/>
                  </a:solidFill>
                  <a:latin typeface="Spranq eco sans"/>
                </a:rPr>
                <a:t> de </a:t>
              </a:r>
              <a:r>
                <a:rPr lang="pt-BR" sz="2400" cap="small" baseline="0">
                  <a:solidFill>
                    <a:srgbClr val="EC6707"/>
                  </a:solidFill>
                  <a:latin typeface="Spranq eco sans"/>
                </a:rPr>
                <a:t>A</a:t>
              </a:r>
              <a:r>
                <a:rPr lang="pt-BR" sz="2400" cap="small" baseline="0">
                  <a:solidFill>
                    <a:srgbClr val="385623"/>
                  </a:solidFill>
                  <a:latin typeface="Spranq eco sans"/>
                </a:rPr>
                <a:t>nálise (PGRSEL)</a:t>
              </a:r>
              <a:endParaRPr lang="pt-BR" sz="2400" cap="small">
                <a:solidFill>
                  <a:srgbClr val="385623"/>
                </a:solidFill>
                <a:latin typeface="Spranq eco sans"/>
              </a:endParaRPr>
            </a:p>
          </xdr:txBody>
        </xdr:sp>
        <xdr:sp macro="" textlink="">
          <xdr:nvSpPr>
            <xdr:cNvPr id="8" name="Arredondar Retângulo no Mesmo Canto Lateral 7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>
            <a:xfrm>
              <a:off x="8374063" y="468312"/>
              <a:ext cx="754063" cy="247651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Base</a:t>
              </a:r>
            </a:p>
          </xdr:txBody>
        </xdr:sp>
        <xdr:sp macro="" textlink="">
          <xdr:nvSpPr>
            <xdr:cNvPr id="9" name="Arredondar Retângulo no Mesmo Canto Lateral 8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>
            <a:xfrm>
              <a:off x="9175750" y="469900"/>
              <a:ext cx="754064" cy="247651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385623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solidFill>
                    <a:schemeClr val="bg1"/>
                  </a:solidFill>
                  <a:latin typeface="Spranq eco sans"/>
                </a:rPr>
                <a:t>Tabelas</a:t>
              </a:r>
            </a:p>
          </xdr:txBody>
        </xdr:sp>
        <xdr:sp macro="" textlink="">
          <xdr:nvSpPr>
            <xdr:cNvPr id="10" name="Arredondar Retângulo no Mesmo Canto Lateral 9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/>
          </xdr:nvSpPr>
          <xdr:spPr>
            <a:xfrm>
              <a:off x="9975852" y="390525"/>
              <a:ext cx="754062" cy="336550"/>
            </a:xfrm>
            <a:prstGeom prst="round2SameRect">
              <a:avLst>
                <a:gd name="adj1" fmla="val 50000"/>
                <a:gd name="adj2" fmla="val 0"/>
              </a:avLst>
            </a:prstGeom>
            <a:solidFill>
              <a:srgbClr val="ED7D3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lIns="0" tIns="0" rIns="0" bIns="0" rtlCol="0" anchor="ctr"/>
            <a:lstStyle/>
            <a:p>
              <a:pPr algn="ctr"/>
              <a:r>
                <a:rPr lang="pt-BR" sz="1100" b="1" cap="small" baseline="0">
                  <a:latin typeface="Spranq eco sans"/>
                </a:rPr>
                <a:t>Painel</a:t>
              </a:r>
            </a:p>
          </xdr:txBody>
        </xdr:sp>
      </xdr:grpSp>
    </xdr:grpSp>
    <xdr:clientData/>
  </xdr:twoCellAnchor>
  <xdr:twoCellAnchor editAs="oneCell">
    <xdr:from>
      <xdr:col>3</xdr:col>
      <xdr:colOff>376238</xdr:colOff>
      <xdr:row>0</xdr:row>
      <xdr:rowOff>152400</xdr:rowOff>
    </xdr:from>
    <xdr:to>
      <xdr:col>4</xdr:col>
      <xdr:colOff>150145</xdr:colOff>
      <xdr:row>0</xdr:row>
      <xdr:rowOff>516732</xdr:rowOff>
    </xdr:to>
    <xdr:pic macro="[0]!Apresentar_off">
      <xdr:nvPicPr>
        <xdr:cNvPr id="11" name="apr_off" hidden="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00" t="3369" r="37333" b="69681"/>
        <a:stretch/>
      </xdr:blipFill>
      <xdr:spPr>
        <a:xfrm>
          <a:off x="2205038" y="152400"/>
          <a:ext cx="383507" cy="364332"/>
        </a:xfrm>
        <a:prstGeom prst="rect">
          <a:avLst/>
        </a:prstGeom>
      </xdr:spPr>
    </xdr:pic>
    <xdr:clientData/>
  </xdr:twoCellAnchor>
  <xdr:twoCellAnchor editAs="oneCell">
    <xdr:from>
      <xdr:col>3</xdr:col>
      <xdr:colOff>376238</xdr:colOff>
      <xdr:row>0</xdr:row>
      <xdr:rowOff>152400</xdr:rowOff>
    </xdr:from>
    <xdr:to>
      <xdr:col>4</xdr:col>
      <xdr:colOff>150145</xdr:colOff>
      <xdr:row>0</xdr:row>
      <xdr:rowOff>516732</xdr:rowOff>
    </xdr:to>
    <xdr:pic macro="[0]!Apresentar_on">
      <xdr:nvPicPr>
        <xdr:cNvPr id="12" name="apr_on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00" t="3369" r="37333" b="69681"/>
        <a:stretch/>
      </xdr:blipFill>
      <xdr:spPr>
        <a:xfrm>
          <a:off x="2205038" y="152400"/>
          <a:ext cx="383507" cy="364332"/>
        </a:xfrm>
        <a:prstGeom prst="rect">
          <a:avLst/>
        </a:prstGeom>
      </xdr:spPr>
    </xdr:pic>
    <xdr:clientData/>
  </xdr:twoCellAnchor>
  <xdr:twoCellAnchor>
    <xdr:from>
      <xdr:col>0</xdr:col>
      <xdr:colOff>178593</xdr:colOff>
      <xdr:row>23</xdr:row>
      <xdr:rowOff>124692</xdr:rowOff>
    </xdr:from>
    <xdr:to>
      <xdr:col>6</xdr:col>
      <xdr:colOff>464343</xdr:colOff>
      <xdr:row>40</xdr:row>
      <xdr:rowOff>35719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6CC638F3-18BC-40C0-941C-1BD25767D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23814</xdr:colOff>
      <xdr:row>24</xdr:row>
      <xdr:rowOff>124694</xdr:rowOff>
    </xdr:from>
    <xdr:to>
      <xdr:col>14</xdr:col>
      <xdr:colOff>71437</xdr:colOff>
      <xdr:row>38</xdr:row>
      <xdr:rowOff>142875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1B27518D-CD43-4BEF-940D-FFE8BED489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162896</xdr:colOff>
      <xdr:row>1</xdr:row>
      <xdr:rowOff>74153</xdr:rowOff>
    </xdr:from>
    <xdr:to>
      <xdr:col>5</xdr:col>
      <xdr:colOff>344205</xdr:colOff>
      <xdr:row>6</xdr:row>
      <xdr:rowOff>138789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9" name="Núcleo 3">
              <a:extLst>
                <a:ext uri="{FF2B5EF4-FFF2-40B4-BE49-F238E27FC236}">
                  <a16:creationId xmlns:a16="http://schemas.microsoft.com/office/drawing/2014/main" id="{63A2C591-0F8A-444A-B7F5-00866FBB49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úcle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69" y="801517"/>
              <a:ext cx="2592000" cy="79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20781</xdr:colOff>
      <xdr:row>60</xdr:row>
      <xdr:rowOff>60734</xdr:rowOff>
    </xdr:from>
    <xdr:to>
      <xdr:col>2</xdr:col>
      <xdr:colOff>342900</xdr:colOff>
      <xdr:row>67</xdr:row>
      <xdr:rowOff>83129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6" name="Classe do Resíduo&#10;(NBR 10004:04) 2">
              <a:extLst>
                <a:ext uri="{FF2B5EF4-FFF2-40B4-BE49-F238E27FC236}">
                  <a16:creationId xmlns:a16="http://schemas.microsoft.com/office/drawing/2014/main" id="{F165116A-F2FC-4F16-B269-95D525E346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lasse do Resíduo&#10;(NBR 10004:04)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81" y="9225515"/>
              <a:ext cx="1527464" cy="10407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348706</xdr:colOff>
      <xdr:row>1</xdr:row>
      <xdr:rowOff>73917</xdr:rowOff>
    </xdr:from>
    <xdr:to>
      <xdr:col>20</xdr:col>
      <xdr:colOff>161365</xdr:colOff>
      <xdr:row>6</xdr:row>
      <xdr:rowOff>138553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0" name="Data">
              <a:extLst>
                <a:ext uri="{FF2B5EF4-FFF2-40B4-BE49-F238E27FC236}">
                  <a16:creationId xmlns:a16="http://schemas.microsoft.com/office/drawing/2014/main" id="{AAABF99B-F986-4857-AA56-018CE51377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a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62070" y="801281"/>
              <a:ext cx="9309950" cy="79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1372</xdr:colOff>
      <xdr:row>43</xdr:row>
      <xdr:rowOff>107983</xdr:rowOff>
    </xdr:from>
    <xdr:to>
      <xdr:col>2</xdr:col>
      <xdr:colOff>342780</xdr:colOff>
      <xdr:row>53</xdr:row>
      <xdr:rowOff>124693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5" name="Atividade 1">
              <a:extLst>
                <a:ext uri="{FF2B5EF4-FFF2-40B4-BE49-F238E27FC236}">
                  <a16:creationId xmlns:a16="http://schemas.microsoft.com/office/drawing/2014/main" id="{21F4F5B3-A8A4-4451-9841-9395745303B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tivida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2" y="6799728"/>
              <a:ext cx="1546753" cy="14714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0</xdr:col>
      <xdr:colOff>44342</xdr:colOff>
      <xdr:row>67</xdr:row>
      <xdr:rowOff>86482</xdr:rowOff>
    </xdr:from>
    <xdr:to>
      <xdr:col>2</xdr:col>
      <xdr:colOff>287564</xdr:colOff>
      <xdr:row>70</xdr:row>
      <xdr:rowOff>55186</xdr:rowOff>
    </xdr:to>
    <xdr:sp macro="" textlink="">
      <xdr:nvSpPr>
        <xdr:cNvPr id="31" name="CaixaDeTexto 30">
          <a:extLst>
            <a:ext uri="{FF2B5EF4-FFF2-40B4-BE49-F238E27FC236}">
              <a16:creationId xmlns:a16="http://schemas.microsoft.com/office/drawing/2014/main" id="{F83441D7-B30F-47C7-BF38-CB8B457A0A80}"/>
            </a:ext>
          </a:extLst>
        </xdr:cNvPr>
        <xdr:cNvSpPr txBox="1"/>
      </xdr:nvSpPr>
      <xdr:spPr>
        <a:xfrm>
          <a:off x="44342" y="10269573"/>
          <a:ext cx="1448567" cy="40512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700"/>
            <a:t>Para obter</a:t>
          </a:r>
          <a:r>
            <a:rPr lang="pt-BR" sz="700" baseline="0"/>
            <a:t> informações das praças de pedágio selecionar: </a:t>
          </a:r>
          <a:r>
            <a:rPr lang="pt-BR" sz="700" u="sng" baseline="0"/>
            <a:t>Operação da Praça e Resgate Ambulância</a:t>
          </a:r>
          <a:endParaRPr lang="pt-BR" sz="700" u="sng"/>
        </a:p>
      </xdr:txBody>
    </xdr:sp>
    <xdr:clientData/>
  </xdr:twoCellAnchor>
  <xdr:twoCellAnchor>
    <xdr:from>
      <xdr:col>14</xdr:col>
      <xdr:colOff>309561</xdr:colOff>
      <xdr:row>46</xdr:row>
      <xdr:rowOff>59252</xdr:rowOff>
    </xdr:from>
    <xdr:to>
      <xdr:col>20</xdr:col>
      <xdr:colOff>714373</xdr:colOff>
      <xdr:row>55</xdr:row>
      <xdr:rowOff>71437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2E154884-204F-4B14-885F-AF972CBA5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145473</xdr:colOff>
      <xdr:row>10</xdr:row>
      <xdr:rowOff>10392</xdr:rowOff>
    </xdr:from>
    <xdr:to>
      <xdr:col>20</xdr:col>
      <xdr:colOff>488373</xdr:colOff>
      <xdr:row>16</xdr:row>
      <xdr:rowOff>135084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EA527207-8514-45FE-8FD3-4B7D7987C64A}"/>
            </a:ext>
          </a:extLst>
        </xdr:cNvPr>
        <xdr:cNvGrpSpPr/>
      </xdr:nvGrpSpPr>
      <xdr:grpSpPr>
        <a:xfrm>
          <a:off x="139758" y="1956042"/>
          <a:ext cx="12458661" cy="959228"/>
          <a:chOff x="93518" y="1558636"/>
          <a:chExt cx="12853555" cy="997528"/>
        </a:xfrm>
      </xdr:grpSpPr>
      <xdr:sp macro="" textlink="">
        <xdr:nvSpPr>
          <xdr:cNvPr id="14" name="Retângulo: Cantos Arredondados 13">
            <a:extLst>
              <a:ext uri="{FF2B5EF4-FFF2-40B4-BE49-F238E27FC236}">
                <a16:creationId xmlns:a16="http://schemas.microsoft.com/office/drawing/2014/main" id="{D00F6696-C93B-442A-82C5-79439684A727}"/>
              </a:ext>
            </a:extLst>
          </xdr:cNvPr>
          <xdr:cNvSpPr/>
        </xdr:nvSpPr>
        <xdr:spPr>
          <a:xfrm>
            <a:off x="93518" y="1558636"/>
            <a:ext cx="12853555" cy="997528"/>
          </a:xfrm>
          <a:prstGeom prst="roundRect">
            <a:avLst/>
          </a:prstGeom>
          <a:solidFill>
            <a:srgbClr val="C4D79B"/>
          </a:solidFill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endParaRPr>
          </a:p>
        </xdr:txBody>
      </xdr:sp>
      <xdr:grpSp>
        <xdr:nvGrpSpPr>
          <xdr:cNvPr id="105" name="Agrupar 104">
            <a:extLst>
              <a:ext uri="{FF2B5EF4-FFF2-40B4-BE49-F238E27FC236}">
                <a16:creationId xmlns:a16="http://schemas.microsoft.com/office/drawing/2014/main" id="{3D2B3822-3186-4198-B8B6-D2208E770009}"/>
              </a:ext>
            </a:extLst>
          </xdr:cNvPr>
          <xdr:cNvGrpSpPr/>
        </xdr:nvGrpSpPr>
        <xdr:grpSpPr>
          <a:xfrm>
            <a:off x="581891" y="1581786"/>
            <a:ext cx="3867803" cy="871376"/>
            <a:chOff x="166255" y="1921453"/>
            <a:chExt cx="4379059" cy="984290"/>
          </a:xfrm>
        </xdr:grpSpPr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9345B5D0-D39A-4E07-A6C2-8FC75E13E670}"/>
                </a:ext>
              </a:extLst>
            </xdr:cNvPr>
            <xdr:cNvSpPr txBox="1"/>
          </xdr:nvSpPr>
          <xdr:spPr>
            <a:xfrm>
              <a:off x="1613279" y="1921453"/>
              <a:ext cx="1352905" cy="3142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r>
                <a:rPr lang="pt-BR" sz="16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/>
                  </a:solidFill>
                  <a:effectLst/>
                  <a:latin typeface="Spranq eco sans"/>
                  <a:ea typeface="+mn-ea"/>
                  <a:cs typeface="+mn-cs"/>
                </a:rPr>
                <a:t>Classe I</a:t>
              </a:r>
            </a:p>
          </xdr:txBody>
        </xdr:sp>
        <xdr:grpSp>
          <xdr:nvGrpSpPr>
            <xdr:cNvPr id="47" name="Agrupar 46">
              <a:extLst>
                <a:ext uri="{FF2B5EF4-FFF2-40B4-BE49-F238E27FC236}">
                  <a16:creationId xmlns:a16="http://schemas.microsoft.com/office/drawing/2014/main" id="{35AC2BC8-D117-4B69-8759-E836B3EA2BE7}"/>
                </a:ext>
              </a:extLst>
            </xdr:cNvPr>
            <xdr:cNvGrpSpPr/>
          </xdr:nvGrpSpPr>
          <xdr:grpSpPr>
            <a:xfrm>
              <a:off x="166255" y="2364505"/>
              <a:ext cx="1369154" cy="522477"/>
              <a:chOff x="166255" y="2364505"/>
              <a:chExt cx="1369154" cy="522477"/>
            </a:xfrm>
          </xdr:grpSpPr>
          <xdr:sp macro="" textlink="">
            <xdr:nvSpPr>
              <xdr:cNvPr id="63" name="Retângulo: Cantos Arredondados 62">
                <a:extLst>
                  <a:ext uri="{FF2B5EF4-FFF2-40B4-BE49-F238E27FC236}">
                    <a16:creationId xmlns:a16="http://schemas.microsoft.com/office/drawing/2014/main" id="{6371C29C-BAAD-4EA1-ACBB-44B40C708307}"/>
                  </a:ext>
                </a:extLst>
              </xdr:cNvPr>
              <xdr:cNvSpPr/>
            </xdr:nvSpPr>
            <xdr:spPr>
              <a:xfrm>
                <a:off x="167408" y="2373623"/>
                <a:ext cx="1368001" cy="504000"/>
              </a:xfrm>
              <a:prstGeom prst="roundRect">
                <a:avLst>
                  <a:gd name="adj" fmla="val 20395"/>
                </a:avLst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4"/>
              </a:lnRef>
              <a:fillRef idx="2">
                <a:schemeClr val="accent4"/>
              </a:fillRef>
              <a:effectRef idx="1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000"/>
              </a:p>
            </xdr:txBody>
          </xdr:sp>
          <xdr:sp macro="" textlink="C_I_m³">
            <xdr:nvSpPr>
              <xdr:cNvPr id="64" name="CaixaDeTexto 63">
                <a:extLst>
                  <a:ext uri="{FF2B5EF4-FFF2-40B4-BE49-F238E27FC236}">
                    <a16:creationId xmlns:a16="http://schemas.microsoft.com/office/drawing/2014/main" id="{5A9C701C-B11F-4B20-BA2E-3058772E39F1}"/>
                  </a:ext>
                </a:extLst>
              </xdr:cNvPr>
              <xdr:cNvSpPr txBox="1"/>
            </xdr:nvSpPr>
            <xdr:spPr>
              <a:xfrm>
                <a:off x="166255" y="2364505"/>
                <a:ext cx="1368001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fld id="{0011622D-34B7-4213-B200-141C066AEE56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2"/>
                    </a:solidFill>
                    <a:effectLst/>
                    <a:latin typeface="Spranq eco sans"/>
                  </a:rPr>
                  <a:pPr algn="l"/>
                  <a:t> -   </a:t>
                </a:fld>
                <a:endParaRPr lang="pt-BR" sz="1200" b="1" cap="none" spc="0">
                  <a:ln w="12700">
                    <a:noFill/>
                    <a:prstDash val="solid"/>
                  </a:ln>
                  <a:solidFill>
                    <a:schemeClr val="accent2"/>
                  </a:solidFill>
                  <a:effectLst/>
                </a:endParaRPr>
              </a:p>
            </xdr:txBody>
          </xdr:sp>
          <xdr:sp macro="" textlink="">
            <xdr:nvSpPr>
              <xdr:cNvPr id="70" name="CaixaDeTexto 69">
                <a:extLst>
                  <a:ext uri="{FF2B5EF4-FFF2-40B4-BE49-F238E27FC236}">
                    <a16:creationId xmlns:a16="http://schemas.microsoft.com/office/drawing/2014/main" id="{DB1A368E-F544-4346-A157-ACBAA270A3A5}"/>
                  </a:ext>
                </a:extLst>
              </xdr:cNvPr>
              <xdr:cNvSpPr txBox="1"/>
            </xdr:nvSpPr>
            <xdr:spPr>
              <a:xfrm>
                <a:off x="166264" y="2382982"/>
                <a:ext cx="1368001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r"/>
                <a:r>
                  <a:rPr lang="pt-BR" sz="1100" b="1" cap="none" spc="0">
                    <a:ln w="0">
                      <a:noFill/>
                    </a:ln>
                    <a:solidFill>
                      <a:schemeClr val="accent2"/>
                    </a:solidFill>
                    <a:effectLst/>
                  </a:rPr>
                  <a:t>m³</a:t>
                </a:r>
              </a:p>
            </xdr:txBody>
          </xdr: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19120213-41B2-4A8E-BEDC-5A536BC73A08}"/>
                </a:ext>
              </a:extLst>
            </xdr:cNvPr>
            <xdr:cNvGrpSpPr/>
          </xdr:nvGrpSpPr>
          <xdr:grpSpPr>
            <a:xfrm>
              <a:off x="1621851" y="2374030"/>
              <a:ext cx="1383000" cy="522187"/>
              <a:chOff x="1658795" y="2374030"/>
              <a:chExt cx="1383000" cy="522187"/>
            </a:xfrm>
          </xdr:grpSpPr>
          <xdr:sp macro="" textlink="">
            <xdr:nvSpPr>
              <xdr:cNvPr id="67" name="Retângulo: Cantos Arredondados 66">
                <a:extLst>
                  <a:ext uri="{FF2B5EF4-FFF2-40B4-BE49-F238E27FC236}">
                    <a16:creationId xmlns:a16="http://schemas.microsoft.com/office/drawing/2014/main" id="{A857853C-27E2-4A15-9D13-840E9C36EFF3}"/>
                  </a:ext>
                </a:extLst>
              </xdr:cNvPr>
              <xdr:cNvSpPr/>
            </xdr:nvSpPr>
            <xdr:spPr>
              <a:xfrm>
                <a:off x="1673758" y="2382981"/>
                <a:ext cx="1368001" cy="504000"/>
              </a:xfrm>
              <a:prstGeom prst="roundRect">
                <a:avLst/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4"/>
              </a:lnRef>
              <a:fillRef idx="2">
                <a:schemeClr val="accent4"/>
              </a:fillRef>
              <a:effectRef idx="1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000">
                  <a:ln>
                    <a:noFill/>
                  </a:ln>
                  <a:solidFill>
                    <a:schemeClr val="accent2"/>
                  </a:solidFill>
                </a:endParaRPr>
              </a:p>
            </xdr:txBody>
          </xdr:sp>
          <xdr:sp macro="" textlink="C_I_Ton">
            <xdr:nvSpPr>
              <xdr:cNvPr id="68" name="CaixaDeTexto 67">
                <a:extLst>
                  <a:ext uri="{FF2B5EF4-FFF2-40B4-BE49-F238E27FC236}">
                    <a16:creationId xmlns:a16="http://schemas.microsoft.com/office/drawing/2014/main" id="{59F407BC-6C5C-4785-8125-36EF4DC6BB03}"/>
                  </a:ext>
                </a:extLst>
              </xdr:cNvPr>
              <xdr:cNvSpPr txBox="1"/>
            </xdr:nvSpPr>
            <xdr:spPr>
              <a:xfrm>
                <a:off x="1658795" y="2392217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6D19C7CA-100D-44A4-BED9-9E8F7ECAE700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2"/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2"/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71" name="CaixaDeTexto 70">
                <a:extLst>
                  <a:ext uri="{FF2B5EF4-FFF2-40B4-BE49-F238E27FC236}">
                    <a16:creationId xmlns:a16="http://schemas.microsoft.com/office/drawing/2014/main" id="{16925D7A-1B88-4F71-A1AA-2A91C490AE21}"/>
                  </a:ext>
                </a:extLst>
              </xdr:cNvPr>
              <xdr:cNvSpPr txBox="1"/>
            </xdr:nvSpPr>
            <xdr:spPr>
              <a:xfrm>
                <a:off x="1673794" y="2374030"/>
                <a:ext cx="1368001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r"/>
                <a:r>
                  <a:rPr lang="pt-BR" sz="1100" b="1" cap="none" spc="0">
                    <a:ln w="0">
                      <a:noFill/>
                    </a:ln>
                    <a:solidFill>
                      <a:schemeClr val="accent2"/>
                    </a:solidFill>
                    <a:effectLst/>
                    <a:latin typeface="+mn-lt"/>
                    <a:ea typeface="+mn-ea"/>
                    <a:cs typeface="+mn-cs"/>
                  </a:rPr>
                  <a:t>Ton</a:t>
                </a:r>
              </a:p>
            </xdr:txBody>
          </xdr:sp>
        </xdr:grpSp>
        <xdr:grpSp>
          <xdr:nvGrpSpPr>
            <xdr:cNvPr id="53" name="Agrupar 52">
              <a:extLst>
                <a:ext uri="{FF2B5EF4-FFF2-40B4-BE49-F238E27FC236}">
                  <a16:creationId xmlns:a16="http://schemas.microsoft.com/office/drawing/2014/main" id="{748FF3C1-3461-4E99-BDA2-47673F4B837E}"/>
                </a:ext>
              </a:extLst>
            </xdr:cNvPr>
            <xdr:cNvGrpSpPr/>
          </xdr:nvGrpSpPr>
          <xdr:grpSpPr>
            <a:xfrm>
              <a:off x="3090727" y="2384135"/>
              <a:ext cx="1454587" cy="521608"/>
              <a:chOff x="3164615" y="2384135"/>
              <a:chExt cx="1454587" cy="521608"/>
            </a:xfrm>
          </xdr:grpSpPr>
          <xdr:sp macro="" textlink="">
            <xdr:nvSpPr>
              <xdr:cNvPr id="72" name="Retângulo: Cantos Arredondados 71">
                <a:extLst>
                  <a:ext uri="{FF2B5EF4-FFF2-40B4-BE49-F238E27FC236}">
                    <a16:creationId xmlns:a16="http://schemas.microsoft.com/office/drawing/2014/main" id="{F453DCB9-66E7-42EB-8A2F-BBAA8F14F778}"/>
                  </a:ext>
                </a:extLst>
              </xdr:cNvPr>
              <xdr:cNvSpPr/>
            </xdr:nvSpPr>
            <xdr:spPr>
              <a:xfrm>
                <a:off x="3164615" y="2384135"/>
                <a:ext cx="1368001" cy="504000"/>
              </a:xfrm>
              <a:prstGeom prst="roundRect">
                <a:avLst/>
              </a:prstGeom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1">
                <a:schemeClr val="accent4"/>
              </a:lnRef>
              <a:fillRef idx="2">
                <a:schemeClr val="accent4"/>
              </a:fillRef>
              <a:effectRef idx="1">
                <a:schemeClr val="accent4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000"/>
              </a:p>
            </xdr:txBody>
          </xdr:sp>
          <xdr:sp macro="" textlink="C_I_Unid">
            <xdr:nvSpPr>
              <xdr:cNvPr id="74" name="CaixaDeTexto 73">
                <a:extLst>
                  <a:ext uri="{FF2B5EF4-FFF2-40B4-BE49-F238E27FC236}">
                    <a16:creationId xmlns:a16="http://schemas.microsoft.com/office/drawing/2014/main" id="{028F4792-D866-4DB8-8856-3713DDBB8F14}"/>
                  </a:ext>
                </a:extLst>
              </xdr:cNvPr>
              <xdr:cNvSpPr txBox="1"/>
            </xdr:nvSpPr>
            <xdr:spPr>
              <a:xfrm>
                <a:off x="3172406" y="2387026"/>
                <a:ext cx="1368001" cy="5054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C4E0E125-A220-4C24-A4ED-91AC1F34CCAB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2"/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2"/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75" name="CaixaDeTexto 74">
                <a:extLst>
                  <a:ext uri="{FF2B5EF4-FFF2-40B4-BE49-F238E27FC236}">
                    <a16:creationId xmlns:a16="http://schemas.microsoft.com/office/drawing/2014/main" id="{C7E70554-0706-4F81-B34B-E7A79BA4F3E3}"/>
                  </a:ext>
                </a:extLst>
              </xdr:cNvPr>
              <xdr:cNvSpPr txBox="1"/>
            </xdr:nvSpPr>
            <xdr:spPr>
              <a:xfrm>
                <a:off x="3251200" y="2401744"/>
                <a:ext cx="1368002" cy="503999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cap="none" spc="0">
                    <a:ln w="0">
                      <a:noFill/>
                    </a:ln>
                    <a:solidFill>
                      <a:schemeClr val="accent2"/>
                    </a:solidFill>
                    <a:effectLst/>
                    <a:latin typeface="+mn-lt"/>
                    <a:ea typeface="+mn-ea"/>
                    <a:cs typeface="+mn-cs"/>
                  </a:rPr>
                  <a:t>Unid</a:t>
                </a:r>
                <a:r>
                  <a:rPr lang="pt-BR" sz="105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2"/>
                    </a:solidFill>
                    <a:effectLst/>
                    <a:latin typeface="Spranq eco sans"/>
                    <a:ea typeface="+mn-ea"/>
                    <a:cs typeface="+mn-cs"/>
                  </a:rPr>
                  <a:t>.</a:t>
                </a:r>
              </a:p>
            </xdr:txBody>
          </xdr:sp>
        </xdr:grpSp>
      </xdr:grpSp>
      <xdr:grpSp>
        <xdr:nvGrpSpPr>
          <xdr:cNvPr id="69" name="Agrupar 68">
            <a:extLst>
              <a:ext uri="{FF2B5EF4-FFF2-40B4-BE49-F238E27FC236}">
                <a16:creationId xmlns:a16="http://schemas.microsoft.com/office/drawing/2014/main" id="{A1227165-7BFC-42C6-8B92-1609109110C6}"/>
              </a:ext>
            </a:extLst>
          </xdr:cNvPr>
          <xdr:cNvGrpSpPr/>
        </xdr:nvGrpSpPr>
        <xdr:grpSpPr>
          <a:xfrm>
            <a:off x="5310018" y="1612455"/>
            <a:ext cx="3774803" cy="856296"/>
            <a:chOff x="4991390" y="1963405"/>
            <a:chExt cx="4274282" cy="967461"/>
          </a:xfrm>
        </xdr:grpSpPr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403FAEA5-4CD7-4E35-9FDD-40E045122BF9}"/>
                </a:ext>
              </a:extLst>
            </xdr:cNvPr>
            <xdr:cNvSpPr txBox="1"/>
          </xdr:nvSpPr>
          <xdr:spPr>
            <a:xfrm>
              <a:off x="6322285" y="1963405"/>
              <a:ext cx="1669095" cy="2679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pt-BR" sz="1600" b="1" cap="none" spc="0">
                  <a:ln w="0">
                    <a:noFill/>
                  </a:ln>
                  <a:solidFill>
                    <a:schemeClr val="accent4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Classe II-A</a:t>
              </a:r>
            </a:p>
          </xdr:txBody>
        </xdr:sp>
        <xdr:grpSp>
          <xdr:nvGrpSpPr>
            <xdr:cNvPr id="60" name="Agrupar 59">
              <a:extLst>
                <a:ext uri="{FF2B5EF4-FFF2-40B4-BE49-F238E27FC236}">
                  <a16:creationId xmlns:a16="http://schemas.microsoft.com/office/drawing/2014/main" id="{36212C13-5692-40B8-8EE3-C336BB46DADB}"/>
                </a:ext>
              </a:extLst>
            </xdr:cNvPr>
            <xdr:cNvGrpSpPr/>
          </xdr:nvGrpSpPr>
          <xdr:grpSpPr>
            <a:xfrm>
              <a:off x="4991390" y="2393371"/>
              <a:ext cx="1383411" cy="537495"/>
              <a:chOff x="4991390" y="2393371"/>
              <a:chExt cx="1383411" cy="537495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76" name="Retângulo: Cantos Arredondados 75">
                <a:extLst>
                  <a:ext uri="{FF2B5EF4-FFF2-40B4-BE49-F238E27FC236}">
                    <a16:creationId xmlns:a16="http://schemas.microsoft.com/office/drawing/2014/main" id="{D4234558-E97C-4CDB-A223-3663F05A0C3E}"/>
                  </a:ext>
                </a:extLst>
              </xdr:cNvPr>
              <xdr:cNvSpPr/>
            </xdr:nvSpPr>
            <xdr:spPr>
              <a:xfrm>
                <a:off x="4999039" y="2393371"/>
                <a:ext cx="1368000" cy="504000"/>
              </a:xfrm>
              <a:prstGeom prst="roundRect">
                <a:avLst/>
              </a:prstGeom>
              <a:solidFill>
                <a:schemeClr val="bg2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000">
                  <a:solidFill>
                    <a:schemeClr val="bg2">
                      <a:lumMod val="75000"/>
                    </a:schemeClr>
                  </a:solidFill>
                </a:endParaRPr>
              </a:p>
            </xdr:txBody>
          </xdr:sp>
          <xdr:sp macro="" textlink="C_IIA_m³">
            <xdr:nvSpPr>
              <xdr:cNvPr id="77" name="CaixaDeTexto 76">
                <a:extLst>
                  <a:ext uri="{FF2B5EF4-FFF2-40B4-BE49-F238E27FC236}">
                    <a16:creationId xmlns:a16="http://schemas.microsoft.com/office/drawing/2014/main" id="{35D61345-2F1F-4A82-8327-F65305B00EF6}"/>
                  </a:ext>
                </a:extLst>
              </xdr:cNvPr>
              <xdr:cNvSpPr txBox="1"/>
            </xdr:nvSpPr>
            <xdr:spPr>
              <a:xfrm>
                <a:off x="4991390" y="2405496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D9A25B56-199C-49C4-A05A-E5CD765201D3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>
                      <a:lumMod val="75000"/>
                    </a:schemeClr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1" name="CaixaDeTexto 80">
                <a:extLst>
                  <a:ext uri="{FF2B5EF4-FFF2-40B4-BE49-F238E27FC236}">
                    <a16:creationId xmlns:a16="http://schemas.microsoft.com/office/drawing/2014/main" id="{B59BC478-3235-4DBA-B6D0-652948879182}"/>
                  </a:ext>
                </a:extLst>
              </xdr:cNvPr>
              <xdr:cNvSpPr txBox="1"/>
            </xdr:nvSpPr>
            <xdr:spPr>
              <a:xfrm>
                <a:off x="5006801" y="2426866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m³</a:t>
                </a:r>
              </a:p>
            </xdr:txBody>
          </xdr:sp>
        </xdr:grpSp>
        <xdr:grpSp>
          <xdr:nvGrpSpPr>
            <xdr:cNvPr id="62" name="Agrupar 61">
              <a:extLst>
                <a:ext uri="{FF2B5EF4-FFF2-40B4-BE49-F238E27FC236}">
                  <a16:creationId xmlns:a16="http://schemas.microsoft.com/office/drawing/2014/main" id="{7456FECB-69D3-48D3-A65F-5EE373BE9067}"/>
                </a:ext>
              </a:extLst>
            </xdr:cNvPr>
            <xdr:cNvGrpSpPr/>
          </xdr:nvGrpSpPr>
          <xdr:grpSpPr>
            <a:xfrm>
              <a:off x="6445949" y="2381677"/>
              <a:ext cx="1389929" cy="518580"/>
              <a:chOff x="6492129" y="2381677"/>
              <a:chExt cx="1389929" cy="518580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79" name="Retângulo: Cantos Arredondados 78">
                <a:extLst>
                  <a:ext uri="{FF2B5EF4-FFF2-40B4-BE49-F238E27FC236}">
                    <a16:creationId xmlns:a16="http://schemas.microsoft.com/office/drawing/2014/main" id="{8C42CC1C-DAF3-4A3C-BD19-79C5BE95C465}"/>
                  </a:ext>
                </a:extLst>
              </xdr:cNvPr>
              <xdr:cNvSpPr/>
            </xdr:nvSpPr>
            <xdr:spPr>
              <a:xfrm>
                <a:off x="6495475" y="2393371"/>
                <a:ext cx="1368000" cy="504000"/>
              </a:xfrm>
              <a:prstGeom prst="roundRect">
                <a:avLst/>
              </a:prstGeom>
              <a:solidFill>
                <a:schemeClr val="bg2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pt-BR" sz="100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C_IIA_Ton">
            <xdr:nvSpPr>
              <xdr:cNvPr id="80" name="CaixaDeTexto 79">
                <a:extLst>
                  <a:ext uri="{FF2B5EF4-FFF2-40B4-BE49-F238E27FC236}">
                    <a16:creationId xmlns:a16="http://schemas.microsoft.com/office/drawing/2014/main" id="{B6AB886C-E579-46BC-9594-70D96E218A8A}"/>
                  </a:ext>
                </a:extLst>
              </xdr:cNvPr>
              <xdr:cNvSpPr txBox="1"/>
            </xdr:nvSpPr>
            <xdr:spPr>
              <a:xfrm>
                <a:off x="6492129" y="2396257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7E1728DA-8ADE-41BA-A646-EBDAC6990CBD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>
                      <a:lumMod val="75000"/>
                    </a:schemeClr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2" name="CaixaDeTexto 81">
                <a:extLst>
                  <a:ext uri="{FF2B5EF4-FFF2-40B4-BE49-F238E27FC236}">
                    <a16:creationId xmlns:a16="http://schemas.microsoft.com/office/drawing/2014/main" id="{204BEC17-2FCB-4C6A-826B-5B6A1590DC54}"/>
                  </a:ext>
                </a:extLst>
              </xdr:cNvPr>
              <xdr:cNvSpPr txBox="1"/>
            </xdr:nvSpPr>
            <xdr:spPr>
              <a:xfrm>
                <a:off x="6514058" y="2381677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Ton</a:t>
                </a:r>
              </a:p>
            </xdr:txBody>
          </xdr:sp>
        </xdr:grpSp>
        <xdr:grpSp>
          <xdr:nvGrpSpPr>
            <xdr:cNvPr id="66" name="Agrupar 65">
              <a:extLst>
                <a:ext uri="{FF2B5EF4-FFF2-40B4-BE49-F238E27FC236}">
                  <a16:creationId xmlns:a16="http://schemas.microsoft.com/office/drawing/2014/main" id="{7E419E88-2B1E-44F7-8CC9-708BCE9070AF}"/>
                </a:ext>
              </a:extLst>
            </xdr:cNvPr>
            <xdr:cNvGrpSpPr/>
          </xdr:nvGrpSpPr>
          <xdr:grpSpPr>
            <a:xfrm>
              <a:off x="7888092" y="2392216"/>
              <a:ext cx="1377580" cy="516991"/>
              <a:chOff x="8109761" y="2392216"/>
              <a:chExt cx="1377580" cy="516991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83" name="Retângulo: Cantos Arredondados 82">
                <a:extLst>
                  <a:ext uri="{FF2B5EF4-FFF2-40B4-BE49-F238E27FC236}">
                    <a16:creationId xmlns:a16="http://schemas.microsoft.com/office/drawing/2014/main" id="{1FDD53FD-3B46-448F-9201-90AA31B49A3C}"/>
                  </a:ext>
                </a:extLst>
              </xdr:cNvPr>
              <xdr:cNvSpPr/>
            </xdr:nvSpPr>
            <xdr:spPr>
              <a:xfrm>
                <a:off x="8116890" y="2393371"/>
                <a:ext cx="1368000" cy="504000"/>
              </a:xfrm>
              <a:prstGeom prst="roundRect">
                <a:avLst/>
              </a:prstGeom>
              <a:solidFill>
                <a:schemeClr val="bg2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pt-BR" sz="100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C_IIA_Unid">
            <xdr:nvSpPr>
              <xdr:cNvPr id="84" name="CaixaDeTexto 83">
                <a:extLst>
                  <a:ext uri="{FF2B5EF4-FFF2-40B4-BE49-F238E27FC236}">
                    <a16:creationId xmlns:a16="http://schemas.microsoft.com/office/drawing/2014/main" id="{EAFDB83B-87C7-40DA-9E67-0F42AA6DC6B1}"/>
                  </a:ext>
                </a:extLst>
              </xdr:cNvPr>
              <xdr:cNvSpPr txBox="1"/>
            </xdr:nvSpPr>
            <xdr:spPr>
              <a:xfrm>
                <a:off x="8119341" y="2405207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F179A223-F9BC-470E-A956-2E27C7BF0F69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>
                      <a:lumMod val="75000"/>
                    </a:schemeClr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5" name="CaixaDeTexto 84">
                <a:extLst>
                  <a:ext uri="{FF2B5EF4-FFF2-40B4-BE49-F238E27FC236}">
                    <a16:creationId xmlns:a16="http://schemas.microsoft.com/office/drawing/2014/main" id="{27C0EE23-0CAC-47AE-81E3-221971004C7A}"/>
                  </a:ext>
                </a:extLst>
              </xdr:cNvPr>
              <xdr:cNvSpPr txBox="1"/>
            </xdr:nvSpPr>
            <xdr:spPr>
              <a:xfrm>
                <a:off x="8109761" y="2392216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Unid</a:t>
                </a:r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bg2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.</a:t>
                </a:r>
              </a:p>
            </xdr:txBody>
          </xdr:sp>
        </xdr:grpSp>
      </xdr:grpSp>
      <xdr:grpSp>
        <xdr:nvGrpSpPr>
          <xdr:cNvPr id="106" name="Agrupar 105">
            <a:extLst>
              <a:ext uri="{FF2B5EF4-FFF2-40B4-BE49-F238E27FC236}">
                <a16:creationId xmlns:a16="http://schemas.microsoft.com/office/drawing/2014/main" id="{263B21FF-94F3-4DC4-906D-C62B52845089}"/>
              </a:ext>
            </a:extLst>
          </xdr:cNvPr>
          <xdr:cNvGrpSpPr/>
        </xdr:nvGrpSpPr>
        <xdr:grpSpPr>
          <a:xfrm>
            <a:off x="9992319" y="1579416"/>
            <a:ext cx="2497557" cy="850542"/>
            <a:chOff x="9712911" y="1939926"/>
            <a:chExt cx="2840572" cy="979096"/>
          </a:xfrm>
        </xdr:grpSpPr>
        <xdr:sp macro="" textlink="">
          <xdr:nvSpPr>
            <xdr:cNvPr id="88" name="CaixaDeTexto 87">
              <a:extLst>
                <a:ext uri="{FF2B5EF4-FFF2-40B4-BE49-F238E27FC236}">
                  <a16:creationId xmlns:a16="http://schemas.microsoft.com/office/drawing/2014/main" id="{820EBD65-694D-4232-AFC1-E7D7B8ECF13E}"/>
                </a:ext>
              </a:extLst>
            </xdr:cNvPr>
            <xdr:cNvSpPr txBox="1"/>
          </xdr:nvSpPr>
          <xdr:spPr>
            <a:xfrm>
              <a:off x="10522779" y="1939926"/>
              <a:ext cx="1510712" cy="34688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marL="0" indent="0" algn="ctr"/>
              <a:r>
                <a:rPr lang="pt-BR" sz="1600" b="1" cap="none" spc="0">
                  <a:ln w="0">
                    <a:noFill/>
                  </a:ln>
                  <a:solidFill>
                    <a:schemeClr val="accent4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Classe II-B</a:t>
              </a:r>
            </a:p>
          </xdr:txBody>
        </xdr:sp>
        <xdr:grpSp>
          <xdr:nvGrpSpPr>
            <xdr:cNvPr id="73" name="Agrupar 72">
              <a:extLst>
                <a:ext uri="{FF2B5EF4-FFF2-40B4-BE49-F238E27FC236}">
                  <a16:creationId xmlns:a16="http://schemas.microsoft.com/office/drawing/2014/main" id="{FFECBED5-D33C-4043-8656-1AAC35D9A62D}"/>
                </a:ext>
              </a:extLst>
            </xdr:cNvPr>
            <xdr:cNvGrpSpPr/>
          </xdr:nvGrpSpPr>
          <xdr:grpSpPr>
            <a:xfrm>
              <a:off x="9712911" y="2393373"/>
              <a:ext cx="1381564" cy="525649"/>
              <a:chOff x="9860689" y="2393371"/>
              <a:chExt cx="1381564" cy="525649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86" name="Retângulo: Cantos Arredondados 85">
                <a:extLst>
                  <a:ext uri="{FF2B5EF4-FFF2-40B4-BE49-F238E27FC236}">
                    <a16:creationId xmlns:a16="http://schemas.microsoft.com/office/drawing/2014/main" id="{03CC16E8-5EA7-401C-9288-C52E1FB6DA2F}"/>
                  </a:ext>
                </a:extLst>
              </xdr:cNvPr>
              <xdr:cNvSpPr/>
            </xdr:nvSpPr>
            <xdr:spPr>
              <a:xfrm>
                <a:off x="9874253" y="2393371"/>
                <a:ext cx="1368000" cy="504000"/>
              </a:xfrm>
              <a:prstGeom prst="roundRect">
                <a:avLst/>
              </a:prstGeom>
              <a:solidFill>
                <a:schemeClr val="bg2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pt-BR" sz="100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C_IIB_m³">
            <xdr:nvSpPr>
              <xdr:cNvPr id="87" name="CaixaDeTexto 86">
                <a:extLst>
                  <a:ext uri="{FF2B5EF4-FFF2-40B4-BE49-F238E27FC236}">
                    <a16:creationId xmlns:a16="http://schemas.microsoft.com/office/drawing/2014/main" id="{DA4082A2-934B-4055-9C3C-5F104EF4D169}"/>
                  </a:ext>
                </a:extLst>
              </xdr:cNvPr>
              <xdr:cNvSpPr txBox="1"/>
            </xdr:nvSpPr>
            <xdr:spPr>
              <a:xfrm>
                <a:off x="9871360" y="2415020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E5082AD3-746A-45B2-AA0D-9BEC22F101E8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>
                      <a:lumMod val="75000"/>
                    </a:schemeClr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1" name="CaixaDeTexto 90">
                <a:extLst>
                  <a:ext uri="{FF2B5EF4-FFF2-40B4-BE49-F238E27FC236}">
                    <a16:creationId xmlns:a16="http://schemas.microsoft.com/office/drawing/2014/main" id="{BBA2C4D5-2D86-4592-9D2E-5C27099DDDFD}"/>
                  </a:ext>
                </a:extLst>
              </xdr:cNvPr>
              <xdr:cNvSpPr txBox="1"/>
            </xdr:nvSpPr>
            <xdr:spPr>
              <a:xfrm>
                <a:off x="9860689" y="2402323"/>
                <a:ext cx="1368000" cy="50400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m³</a:t>
                </a:r>
              </a:p>
            </xdr:txBody>
          </xdr:sp>
        </xdr:grpSp>
        <xdr:grpSp>
          <xdr:nvGrpSpPr>
            <xdr:cNvPr id="102" name="Agrupar 101">
              <a:extLst>
                <a:ext uri="{FF2B5EF4-FFF2-40B4-BE49-F238E27FC236}">
                  <a16:creationId xmlns:a16="http://schemas.microsoft.com/office/drawing/2014/main" id="{8BDD87F8-411D-46F6-90A2-A051157CCFD2}"/>
                </a:ext>
              </a:extLst>
            </xdr:cNvPr>
            <xdr:cNvGrpSpPr/>
          </xdr:nvGrpSpPr>
          <xdr:grpSpPr>
            <a:xfrm>
              <a:off x="11172400" y="2392513"/>
              <a:ext cx="1381083" cy="508034"/>
              <a:chOff x="11412538" y="2392511"/>
              <a:chExt cx="1381083" cy="508034"/>
            </a:xfrm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89" name="Retângulo: Cantos Arredondados 88">
                <a:extLst>
                  <a:ext uri="{FF2B5EF4-FFF2-40B4-BE49-F238E27FC236}">
                    <a16:creationId xmlns:a16="http://schemas.microsoft.com/office/drawing/2014/main" id="{4D633148-1BCC-46CD-A0D1-DEA4984DA1DF}"/>
                  </a:ext>
                </a:extLst>
              </xdr:cNvPr>
              <xdr:cNvSpPr/>
            </xdr:nvSpPr>
            <xdr:spPr>
              <a:xfrm>
                <a:off x="11412538" y="2393371"/>
                <a:ext cx="1368000" cy="504000"/>
              </a:xfrm>
              <a:prstGeom prst="roundRect">
                <a:avLst/>
              </a:prstGeom>
              <a:solidFill>
                <a:schemeClr val="bg2">
                  <a:lumMod val="20000"/>
                  <a:lumOff val="80000"/>
                </a:schemeClr>
              </a:solidFill>
              <a:ln>
                <a:noFill/>
              </a:ln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pt-BR" sz="1000">
                  <a:solidFill>
                    <a:schemeClr val="bg2">
                      <a:lumMod val="75000"/>
                    </a:schemeClr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C_IIB_Ton">
            <xdr:nvSpPr>
              <xdr:cNvPr id="90" name="CaixaDeTexto 89">
                <a:extLst>
                  <a:ext uri="{FF2B5EF4-FFF2-40B4-BE49-F238E27FC236}">
                    <a16:creationId xmlns:a16="http://schemas.microsoft.com/office/drawing/2014/main" id="{EC4BECB4-CCF9-4BC3-854E-B9071026058D}"/>
                  </a:ext>
                </a:extLst>
              </xdr:cNvPr>
              <xdr:cNvSpPr txBox="1"/>
            </xdr:nvSpPr>
            <xdr:spPr>
              <a:xfrm>
                <a:off x="11416723" y="2396545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l"/>
                <a:fld id="{A8C6A273-B696-48B4-89E1-FC01D51F0881}" type="TxLink">
                  <a:rPr lang="en-US" sz="12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pPr marL="0" indent="0" algn="l"/>
                  <a:t> -   </a:t>
                </a:fld>
                <a:endParaRPr lang="pt-BR" sz="1200" b="1" i="0" u="none" strike="noStrike" cap="none" spc="0">
                  <a:ln w="12700">
                    <a:noFill/>
                    <a:prstDash val="solid"/>
                  </a:ln>
                  <a:solidFill>
                    <a:schemeClr val="accent4">
                      <a:lumMod val="75000"/>
                    </a:schemeClr>
                  </a:solidFill>
                  <a:effectLst/>
                  <a:latin typeface="Spranq eco sans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92" name="CaixaDeTexto 91">
                <a:extLst>
                  <a:ext uri="{FF2B5EF4-FFF2-40B4-BE49-F238E27FC236}">
                    <a16:creationId xmlns:a16="http://schemas.microsoft.com/office/drawing/2014/main" id="{7B715252-342E-4CF2-8A6F-E02E921B6B6A}"/>
                  </a:ext>
                </a:extLst>
              </xdr:cNvPr>
              <xdr:cNvSpPr txBox="1"/>
            </xdr:nvSpPr>
            <xdr:spPr>
              <a:xfrm>
                <a:off x="11425621" y="2392511"/>
                <a:ext cx="1368000" cy="50400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marL="0" indent="0" algn="r"/>
                <a:r>
                  <a:rPr lang="pt-BR" sz="1100" b="1" i="0" u="none" strike="noStrike" cap="none" spc="0">
                    <a:ln w="12700">
                      <a:noFill/>
                      <a:prstDash val="solid"/>
                    </a:ln>
                    <a:solidFill>
                      <a:schemeClr val="accent4">
                        <a:lumMod val="75000"/>
                      </a:schemeClr>
                    </a:solidFill>
                    <a:effectLst/>
                    <a:latin typeface="Spranq eco sans"/>
                    <a:ea typeface="+mn-ea"/>
                    <a:cs typeface="+mn-cs"/>
                  </a:rPr>
                  <a:t>Ton</a:t>
                </a:r>
              </a:p>
            </xdr:txBody>
          </xdr:sp>
        </xdr:grpSp>
      </xdr:grpSp>
    </xdr:grpSp>
    <xdr:clientData/>
  </xdr:twoCellAnchor>
  <xdr:twoCellAnchor>
    <xdr:from>
      <xdr:col>0</xdr:col>
      <xdr:colOff>268675</xdr:colOff>
      <xdr:row>84</xdr:row>
      <xdr:rowOff>49429</xdr:rowOff>
    </xdr:from>
    <xdr:to>
      <xdr:col>0</xdr:col>
      <xdr:colOff>437875</xdr:colOff>
      <xdr:row>87</xdr:row>
      <xdr:rowOff>0</xdr:rowOff>
    </xdr:to>
    <xdr:sp macro="" textlink="">
      <xdr:nvSpPr>
        <xdr:cNvPr id="99" name="Retângulo 98">
          <a:extLst>
            <a:ext uri="{FF2B5EF4-FFF2-40B4-BE49-F238E27FC236}">
              <a16:creationId xmlns:a16="http://schemas.microsoft.com/office/drawing/2014/main" id="{FC560E31-724E-49B5-BF58-600B6921105F}"/>
            </a:ext>
          </a:extLst>
        </xdr:cNvPr>
        <xdr:cNvSpPr/>
      </xdr:nvSpPr>
      <xdr:spPr>
        <a:xfrm>
          <a:off x="268675" y="12143138"/>
          <a:ext cx="169200" cy="1260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438223</xdr:colOff>
      <xdr:row>22</xdr:row>
      <xdr:rowOff>18362</xdr:rowOff>
    </xdr:from>
    <xdr:to>
      <xdr:col>6</xdr:col>
      <xdr:colOff>559885</xdr:colOff>
      <xdr:row>24</xdr:row>
      <xdr:rowOff>49508</xdr:rowOff>
    </xdr:to>
    <xdr:grpSp>
      <xdr:nvGrpSpPr>
        <xdr:cNvPr id="110" name="Grupo 22">
          <a:extLst>
            <a:ext uri="{FF2B5EF4-FFF2-40B4-BE49-F238E27FC236}">
              <a16:creationId xmlns:a16="http://schemas.microsoft.com/office/drawing/2014/main" id="{FFA64260-244D-4967-8E93-4C4C31EE7FAD}"/>
            </a:ext>
          </a:extLst>
        </xdr:cNvPr>
        <xdr:cNvGrpSpPr/>
      </xdr:nvGrpSpPr>
      <xdr:grpSpPr>
        <a:xfrm>
          <a:off x="420697" y="3651754"/>
          <a:ext cx="3735232" cy="309833"/>
          <a:chOff x="5180123" y="852567"/>
          <a:chExt cx="29791125" cy="241161"/>
        </a:xfrm>
      </xdr:grpSpPr>
      <xdr:sp macro="" textlink="">
        <xdr:nvSpPr>
          <xdr:cNvPr id="113" name="CaixaDeTexto 112">
            <a:extLst>
              <a:ext uri="{FF2B5EF4-FFF2-40B4-BE49-F238E27FC236}">
                <a16:creationId xmlns:a16="http://schemas.microsoft.com/office/drawing/2014/main" id="{97EFB38B-BAA0-4461-9058-597665AA00E2}"/>
              </a:ext>
            </a:extLst>
          </xdr:cNvPr>
          <xdr:cNvSpPr txBox="1"/>
        </xdr:nvSpPr>
        <xdr:spPr>
          <a:xfrm>
            <a:off x="5180123" y="852567"/>
            <a:ext cx="29791125" cy="24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1100" b="1" i="0" cap="small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Geração de resíduos por atividade contratual (metro cúbico) </a:t>
            </a:r>
            <a:endParaRPr lang="pt-BR" sz="1100" b="1" cap="small" baseline="0">
              <a:solidFill>
                <a:schemeClr val="tx2"/>
              </a:solidFill>
              <a:effectLst/>
            </a:endParaRPr>
          </a:p>
        </xdr:txBody>
      </xdr:sp>
      <xdr:cxnSp macro="">
        <xdr:nvCxnSpPr>
          <xdr:cNvPr id="114" name="Conector reto 113">
            <a:extLst>
              <a:ext uri="{FF2B5EF4-FFF2-40B4-BE49-F238E27FC236}">
                <a16:creationId xmlns:a16="http://schemas.microsoft.com/office/drawing/2014/main" id="{B636FB49-239E-4CCF-A26A-770AE20A5134}"/>
              </a:ext>
            </a:extLst>
          </xdr:cNvPr>
          <xdr:cNvCxnSpPr/>
        </xdr:nvCxnSpPr>
        <xdr:spPr>
          <a:xfrm flipV="1">
            <a:off x="5917809" y="1039540"/>
            <a:ext cx="28399031" cy="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16</xdr:col>
      <xdr:colOff>571500</xdr:colOff>
      <xdr:row>23</xdr:row>
      <xdr:rowOff>99363</xdr:rowOff>
    </xdr:from>
    <xdr:to>
      <xdr:col>20</xdr:col>
      <xdr:colOff>11906</xdr:colOff>
      <xdr:row>36</xdr:row>
      <xdr:rowOff>23812</xdr:rowOff>
    </xdr:to>
    <xdr:graphicFrame macro="">
      <xdr:nvGraphicFramePr>
        <xdr:cNvPr id="137" name="Gráfico 136">
          <a:extLst>
            <a:ext uri="{FF2B5EF4-FFF2-40B4-BE49-F238E27FC236}">
              <a16:creationId xmlns:a16="http://schemas.microsoft.com/office/drawing/2014/main" id="{96823A8A-C86C-4017-813A-93C6B8867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529426</xdr:colOff>
      <xdr:row>84</xdr:row>
      <xdr:rowOff>47613</xdr:rowOff>
    </xdr:from>
    <xdr:to>
      <xdr:col>9</xdr:col>
      <xdr:colOff>488372</xdr:colOff>
      <xdr:row>105</xdr:row>
      <xdr:rowOff>26392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D670E633-85B5-4DAC-874F-34D6F0846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228600</xdr:colOff>
      <xdr:row>21</xdr:row>
      <xdr:rowOff>124692</xdr:rowOff>
    </xdr:from>
    <xdr:to>
      <xdr:col>0</xdr:col>
      <xdr:colOff>552600</xdr:colOff>
      <xdr:row>24</xdr:row>
      <xdr:rowOff>12275</xdr:rowOff>
    </xdr:to>
    <xdr:pic>
      <xdr:nvPicPr>
        <xdr:cNvPr id="139" name="Gráfico 138" descr="Lixo estrutura de tópicos">
          <a:extLst>
            <a:ext uri="{FF2B5EF4-FFF2-40B4-BE49-F238E27FC236}">
              <a16:creationId xmlns:a16="http://schemas.microsoft.com/office/drawing/2014/main" id="{C5DE9EFD-A517-41AC-A12D-6BDB49FB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228600" y="3616037"/>
          <a:ext cx="324000" cy="324000"/>
        </a:xfrm>
        <a:prstGeom prst="rect">
          <a:avLst/>
        </a:prstGeom>
      </xdr:spPr>
    </xdr:pic>
    <xdr:clientData/>
  </xdr:twoCellAnchor>
  <xdr:twoCellAnchor>
    <xdr:from>
      <xdr:col>7</xdr:col>
      <xdr:colOff>536870</xdr:colOff>
      <xdr:row>21</xdr:row>
      <xdr:rowOff>131619</xdr:rowOff>
    </xdr:from>
    <xdr:to>
      <xdr:col>14</xdr:col>
      <xdr:colOff>158563</xdr:colOff>
      <xdr:row>24</xdr:row>
      <xdr:rowOff>44822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1E2A6E23-E03A-43AC-933B-37D3C9129DDA}"/>
            </a:ext>
          </a:extLst>
        </xdr:cNvPr>
        <xdr:cNvGrpSpPr/>
      </xdr:nvGrpSpPr>
      <xdr:grpSpPr>
        <a:xfrm>
          <a:off x="4821811" y="3615190"/>
          <a:ext cx="3942829" cy="341711"/>
          <a:chOff x="4308764" y="3332019"/>
          <a:chExt cx="4069003" cy="349622"/>
        </a:xfrm>
      </xdr:grpSpPr>
      <xdr:grpSp>
        <xdr:nvGrpSpPr>
          <xdr:cNvPr id="116" name="Grupo 22">
            <a:extLst>
              <a:ext uri="{FF2B5EF4-FFF2-40B4-BE49-F238E27FC236}">
                <a16:creationId xmlns:a16="http://schemas.microsoft.com/office/drawing/2014/main" id="{E42155BE-9630-4293-A6D7-599C8C75310D}"/>
              </a:ext>
            </a:extLst>
          </xdr:cNvPr>
          <xdr:cNvGrpSpPr/>
        </xdr:nvGrpSpPr>
        <xdr:grpSpPr>
          <a:xfrm>
            <a:off x="4516669" y="3359549"/>
            <a:ext cx="3861098" cy="322092"/>
            <a:chOff x="5180119" y="852567"/>
            <a:chExt cx="29791129" cy="241161"/>
          </a:xfrm>
        </xdr:grpSpPr>
        <xdr:sp macro="" textlink="">
          <xdr:nvSpPr>
            <xdr:cNvPr id="119" name="CaixaDeTexto 118">
              <a:extLst>
                <a:ext uri="{FF2B5EF4-FFF2-40B4-BE49-F238E27FC236}">
                  <a16:creationId xmlns:a16="http://schemas.microsoft.com/office/drawing/2014/main" id="{202426FB-12DC-440E-B469-BF6699310EE0}"/>
                </a:ext>
              </a:extLst>
            </xdr:cNvPr>
            <xdr:cNvSpPr txBox="1"/>
          </xdr:nvSpPr>
          <xdr:spPr>
            <a:xfrm>
              <a:off x="5180119" y="852567"/>
              <a:ext cx="29791129" cy="241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Geração de resíduos por atividade contratual (tonelada) </a:t>
              </a:r>
              <a:endParaRPr lang="pt-BR" sz="1100" b="1" cap="small" baseline="0">
                <a:solidFill>
                  <a:schemeClr val="tx2"/>
                </a:solidFill>
                <a:effectLst/>
              </a:endParaRPr>
            </a:p>
          </xdr:txBody>
        </xdr:sp>
        <xdr:cxnSp macro="">
          <xdr:nvCxnSpPr>
            <xdr:cNvPr id="120" name="Conector reto 119">
              <a:extLst>
                <a:ext uri="{FF2B5EF4-FFF2-40B4-BE49-F238E27FC236}">
                  <a16:creationId xmlns:a16="http://schemas.microsoft.com/office/drawing/2014/main" id="{D35420A8-1412-4601-BF6F-ED92F6E80486}"/>
                </a:ext>
              </a:extLst>
            </xdr:cNvPr>
            <xdr:cNvCxnSpPr/>
          </xdr:nvCxnSpPr>
          <xdr:spPr>
            <a:xfrm flipV="1">
              <a:off x="6071161" y="1047321"/>
              <a:ext cx="26387743" cy="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40" name="Gráfico 139" descr="Lixo estrutura de tópicos">
            <a:extLst>
              <a:ext uri="{FF2B5EF4-FFF2-40B4-BE49-F238E27FC236}">
                <a16:creationId xmlns:a16="http://schemas.microsoft.com/office/drawing/2014/main" id="{D2D3C056-BF54-425B-93AB-BA4C8CBDCC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4308764" y="3332019"/>
            <a:ext cx="324000" cy="32400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117766</xdr:colOff>
      <xdr:row>21</xdr:row>
      <xdr:rowOff>107374</xdr:rowOff>
    </xdr:from>
    <xdr:to>
      <xdr:col>20</xdr:col>
      <xdr:colOff>706581</xdr:colOff>
      <xdr:row>24</xdr:row>
      <xdr:rowOff>40747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6EC88205-47AB-4ABC-A470-E0AA5AE8B83D}"/>
            </a:ext>
          </a:extLst>
        </xdr:cNvPr>
        <xdr:cNvGrpSpPr/>
      </xdr:nvGrpSpPr>
      <xdr:grpSpPr>
        <a:xfrm>
          <a:off x="9311902" y="3593612"/>
          <a:ext cx="3495962" cy="359595"/>
          <a:chOff x="9729359" y="3307774"/>
          <a:chExt cx="3431832" cy="369792"/>
        </a:xfrm>
      </xdr:grpSpPr>
      <xdr:grpSp>
        <xdr:nvGrpSpPr>
          <xdr:cNvPr id="123" name="Grupo 22">
            <a:extLst>
              <a:ext uri="{FF2B5EF4-FFF2-40B4-BE49-F238E27FC236}">
                <a16:creationId xmlns:a16="http://schemas.microsoft.com/office/drawing/2014/main" id="{46F80C71-55B5-49D6-9E3A-B0B2016985C7}"/>
              </a:ext>
            </a:extLst>
          </xdr:cNvPr>
          <xdr:cNvGrpSpPr/>
        </xdr:nvGrpSpPr>
        <xdr:grpSpPr>
          <a:xfrm>
            <a:off x="9941011" y="3355474"/>
            <a:ext cx="3220180" cy="322092"/>
            <a:chOff x="5180123" y="852567"/>
            <a:chExt cx="30205701" cy="241161"/>
          </a:xfrm>
        </xdr:grpSpPr>
        <xdr:sp macro="" textlink="">
          <xdr:nvSpPr>
            <xdr:cNvPr id="126" name="CaixaDeTexto 125">
              <a:extLst>
                <a:ext uri="{FF2B5EF4-FFF2-40B4-BE49-F238E27FC236}">
                  <a16:creationId xmlns:a16="http://schemas.microsoft.com/office/drawing/2014/main" id="{1E53A5BC-EDD0-4BC3-A3A6-917A164FC145}"/>
                </a:ext>
              </a:extLst>
            </xdr:cNvPr>
            <xdr:cNvSpPr txBox="1"/>
          </xdr:nvSpPr>
          <xdr:spPr>
            <a:xfrm>
              <a:off x="5180123" y="852567"/>
              <a:ext cx="29791125" cy="241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Geração de resíduos por atividade contratual (unidade) </a:t>
              </a:r>
              <a:endParaRPr lang="pt-BR" sz="1100" b="1" cap="small" baseline="0">
                <a:solidFill>
                  <a:schemeClr val="tx2"/>
                </a:solidFill>
                <a:effectLst/>
              </a:endParaRPr>
            </a:p>
          </xdr:txBody>
        </xdr:sp>
        <xdr:cxnSp macro="">
          <xdr:nvCxnSpPr>
            <xdr:cNvPr id="127" name="Conector reto 126">
              <a:extLst>
                <a:ext uri="{FF2B5EF4-FFF2-40B4-BE49-F238E27FC236}">
                  <a16:creationId xmlns:a16="http://schemas.microsoft.com/office/drawing/2014/main" id="{BB8B83BD-BCB0-4DE4-94F2-52031A01D8CF}"/>
                </a:ext>
              </a:extLst>
            </xdr:cNvPr>
            <xdr:cNvCxnSpPr/>
          </xdr:nvCxnSpPr>
          <xdr:spPr>
            <a:xfrm flipV="1">
              <a:off x="6007263" y="1031761"/>
              <a:ext cx="29378561" cy="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41" name="Gráfico 140" descr="Lixo estrutura de tópicos">
            <a:extLst>
              <a:ext uri="{FF2B5EF4-FFF2-40B4-BE49-F238E27FC236}">
                <a16:creationId xmlns:a16="http://schemas.microsoft.com/office/drawing/2014/main" id="{F41DE762-61B2-4235-901E-646BD7398B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9729359" y="3307774"/>
            <a:ext cx="324000" cy="324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124690</xdr:colOff>
      <xdr:row>18</xdr:row>
      <xdr:rowOff>135082</xdr:rowOff>
    </xdr:from>
    <xdr:to>
      <xdr:col>14</xdr:col>
      <xdr:colOff>325739</xdr:colOff>
      <xdr:row>21</xdr:row>
      <xdr:rowOff>42592</xdr:rowOff>
    </xdr:to>
    <xdr:sp macro="" textlink="">
      <xdr:nvSpPr>
        <xdr:cNvPr id="100" name="CaixaDeTexto 99">
          <a:extLst>
            <a:ext uri="{FF2B5EF4-FFF2-40B4-BE49-F238E27FC236}">
              <a16:creationId xmlns:a16="http://schemas.microsoft.com/office/drawing/2014/main" id="{D0F3C991-2F17-4789-9207-CE64EB284C24}"/>
            </a:ext>
          </a:extLst>
        </xdr:cNvPr>
        <xdr:cNvSpPr txBox="1"/>
      </xdr:nvSpPr>
      <xdr:spPr>
        <a:xfrm>
          <a:off x="4571999" y="3044537"/>
          <a:ext cx="4648359" cy="3439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800" cap="small">
              <a:solidFill>
                <a:srgbClr val="EC6707"/>
              </a:solidFill>
              <a:latin typeface="Spranq eco sans"/>
              <a:ea typeface="+mn-ea"/>
              <a:cs typeface="+mn-cs"/>
            </a:rPr>
            <a:t>Geração de Resíduos por atividade</a:t>
          </a:r>
          <a:r>
            <a:rPr lang="pt-BR" sz="1800" cap="small" baseline="0">
              <a:solidFill>
                <a:srgbClr val="EC6707"/>
              </a:solidFill>
              <a:latin typeface="Spranq eco sans"/>
              <a:ea typeface="+mn-ea"/>
              <a:cs typeface="+mn-cs"/>
            </a:rPr>
            <a:t> contratual</a:t>
          </a:r>
          <a:endParaRPr lang="pt-BR" sz="1800" cap="small">
            <a:solidFill>
              <a:srgbClr val="EC6707"/>
            </a:solidFill>
            <a:latin typeface="Spranq eco sans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197430</xdr:colOff>
      <xdr:row>43</xdr:row>
      <xdr:rowOff>31170</xdr:rowOff>
    </xdr:from>
    <xdr:to>
      <xdr:col>19</xdr:col>
      <xdr:colOff>654843</xdr:colOff>
      <xdr:row>45</xdr:row>
      <xdr:rowOff>72732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134F63BC-83DF-4F9E-9EE9-A779D17E08F9}"/>
            </a:ext>
          </a:extLst>
        </xdr:cNvPr>
        <xdr:cNvGrpSpPr/>
      </xdr:nvGrpSpPr>
      <xdr:grpSpPr>
        <a:xfrm>
          <a:off x="8801983" y="6616872"/>
          <a:ext cx="3324174" cy="321011"/>
          <a:chOff x="9092051" y="7439891"/>
          <a:chExt cx="25393543" cy="332509"/>
        </a:xfrm>
      </xdr:grpSpPr>
      <xdr:grpSp>
        <xdr:nvGrpSpPr>
          <xdr:cNvPr id="35" name="Grupo 22">
            <a:extLst>
              <a:ext uri="{FF2B5EF4-FFF2-40B4-BE49-F238E27FC236}">
                <a16:creationId xmlns:a16="http://schemas.microsoft.com/office/drawing/2014/main" id="{B24CDF7B-5D22-4791-AD8C-4348C9935E0A}"/>
              </a:ext>
            </a:extLst>
          </xdr:cNvPr>
          <xdr:cNvGrpSpPr/>
        </xdr:nvGrpSpPr>
        <xdr:grpSpPr>
          <a:xfrm>
            <a:off x="11158421" y="7467598"/>
            <a:ext cx="23327173" cy="258479"/>
            <a:chOff x="12426281" y="839602"/>
            <a:chExt cx="136000448" cy="218135"/>
          </a:xfrm>
        </xdr:grpSpPr>
        <xdr:sp macro="" textlink="">
          <xdr:nvSpPr>
            <xdr:cNvPr id="36" name="CaixaDeTexto 35">
              <a:extLst>
                <a:ext uri="{FF2B5EF4-FFF2-40B4-BE49-F238E27FC236}">
                  <a16:creationId xmlns:a16="http://schemas.microsoft.com/office/drawing/2014/main" id="{6280B145-9E3F-4658-A224-6FB2E6BF75DF}"/>
                </a:ext>
              </a:extLst>
            </xdr:cNvPr>
            <xdr:cNvSpPr txBox="1"/>
          </xdr:nvSpPr>
          <xdr:spPr>
            <a:xfrm>
              <a:off x="12426281" y="839602"/>
              <a:ext cx="120294674" cy="2050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Tipos de destinação concedidas aos resíduos</a:t>
              </a:r>
              <a:endParaRPr lang="pt-BR" sz="1100" cap="small" baseline="0">
                <a:solidFill>
                  <a:schemeClr val="tx2"/>
                </a:solidFill>
                <a:effectLst/>
              </a:endParaRPr>
            </a:p>
          </xdr:txBody>
        </xdr:sp>
        <xdr:cxnSp macro="">
          <xdr:nvCxnSpPr>
            <xdr:cNvPr id="37" name="Conector reto 36">
              <a:extLst>
                <a:ext uri="{FF2B5EF4-FFF2-40B4-BE49-F238E27FC236}">
                  <a16:creationId xmlns:a16="http://schemas.microsoft.com/office/drawing/2014/main" id="{326C5935-60B0-407E-A8A5-66E0413CF8D2}"/>
                </a:ext>
              </a:extLst>
            </xdr:cNvPr>
            <xdr:cNvCxnSpPr/>
          </xdr:nvCxnSpPr>
          <xdr:spPr>
            <a:xfrm>
              <a:off x="14091210" y="1048220"/>
              <a:ext cx="134335519" cy="9517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22" name="Gráfico 21" descr="Reciclagem com preenchimento sólido">
            <a:extLst>
              <a:ext uri="{FF2B5EF4-FFF2-40B4-BE49-F238E27FC236}">
                <a16:creationId xmlns:a16="http://schemas.microsoft.com/office/drawing/2014/main" id="{71B73887-C020-408C-9797-B12CDFDBF2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9092051" y="7439891"/>
            <a:ext cx="1656057" cy="33250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457200</xdr:colOff>
      <xdr:row>43</xdr:row>
      <xdr:rowOff>51950</xdr:rowOff>
    </xdr:from>
    <xdr:to>
      <xdr:col>9</xdr:col>
      <xdr:colOff>454587</xdr:colOff>
      <xdr:row>45</xdr:row>
      <xdr:rowOff>125221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0FD1937E-3D86-4931-82FD-1D6CED72409F}"/>
            </a:ext>
          </a:extLst>
        </xdr:cNvPr>
        <xdr:cNvGrpSpPr/>
      </xdr:nvGrpSpPr>
      <xdr:grpSpPr>
        <a:xfrm>
          <a:off x="2197374" y="6636890"/>
          <a:ext cx="3920710" cy="350053"/>
          <a:chOff x="2265219" y="7606143"/>
          <a:chExt cx="4070623" cy="364219"/>
        </a:xfrm>
      </xdr:grpSpPr>
      <xdr:grpSp>
        <xdr:nvGrpSpPr>
          <xdr:cNvPr id="130" name="Grupo 22">
            <a:extLst>
              <a:ext uri="{FF2B5EF4-FFF2-40B4-BE49-F238E27FC236}">
                <a16:creationId xmlns:a16="http://schemas.microsoft.com/office/drawing/2014/main" id="{C354CDEB-566B-46C6-8229-43A2F26EDD64}"/>
              </a:ext>
            </a:extLst>
          </xdr:cNvPr>
          <xdr:cNvGrpSpPr/>
        </xdr:nvGrpSpPr>
        <xdr:grpSpPr>
          <a:xfrm>
            <a:off x="2486437" y="7642004"/>
            <a:ext cx="3849405" cy="328358"/>
            <a:chOff x="5180123" y="852567"/>
            <a:chExt cx="29791125" cy="241161"/>
          </a:xfrm>
        </xdr:grpSpPr>
        <xdr:sp macro="" textlink="">
          <xdr:nvSpPr>
            <xdr:cNvPr id="133" name="CaixaDeTexto 132">
              <a:extLst>
                <a:ext uri="{FF2B5EF4-FFF2-40B4-BE49-F238E27FC236}">
                  <a16:creationId xmlns:a16="http://schemas.microsoft.com/office/drawing/2014/main" id="{7CEB659C-66BC-4CA4-8D00-1202B3DD91D6}"/>
                </a:ext>
              </a:extLst>
            </xdr:cNvPr>
            <xdr:cNvSpPr txBox="1"/>
          </xdr:nvSpPr>
          <xdr:spPr>
            <a:xfrm>
              <a:off x="5180123" y="852567"/>
              <a:ext cx="29791125" cy="241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Geração de resíduos por rodovia/trecho/praça de pedágio</a:t>
              </a:r>
            </a:p>
          </xdr:txBody>
        </xdr:sp>
        <xdr:cxnSp macro="">
          <xdr:nvCxnSpPr>
            <xdr:cNvPr id="134" name="Conector reto 133">
              <a:extLst>
                <a:ext uri="{FF2B5EF4-FFF2-40B4-BE49-F238E27FC236}">
                  <a16:creationId xmlns:a16="http://schemas.microsoft.com/office/drawing/2014/main" id="{2BAEC2B8-5385-4B7C-AA9C-F41CE2360551}"/>
                </a:ext>
              </a:extLst>
            </xdr:cNvPr>
            <xdr:cNvCxnSpPr/>
          </xdr:nvCxnSpPr>
          <xdr:spPr>
            <a:xfrm flipV="1">
              <a:off x="5919816" y="1039985"/>
              <a:ext cx="26467895" cy="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07" name="Gráfico 106" descr="Lixo estrutura de tópicos">
            <a:extLst>
              <a:ext uri="{FF2B5EF4-FFF2-40B4-BE49-F238E27FC236}">
                <a16:creationId xmlns:a16="http://schemas.microsoft.com/office/drawing/2014/main" id="{0246FAA7-1162-4594-8A6D-FC3271BF1A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2265219" y="7606143"/>
            <a:ext cx="324000" cy="323999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651161</xdr:colOff>
      <xdr:row>7</xdr:row>
      <xdr:rowOff>48493</xdr:rowOff>
    </xdr:from>
    <xdr:to>
      <xdr:col>14</xdr:col>
      <xdr:colOff>135237</xdr:colOff>
      <xdr:row>9</xdr:row>
      <xdr:rowOff>83127</xdr:rowOff>
    </xdr:to>
    <xdr:sp macro="" textlink="">
      <xdr:nvSpPr>
        <xdr:cNvPr id="109" name="CaixaDeTexto 108">
          <a:extLst>
            <a:ext uri="{FF2B5EF4-FFF2-40B4-BE49-F238E27FC236}">
              <a16:creationId xmlns:a16="http://schemas.microsoft.com/office/drawing/2014/main" id="{9799F297-5534-4667-A9DD-B5A9B51773E2}"/>
            </a:ext>
          </a:extLst>
        </xdr:cNvPr>
        <xdr:cNvSpPr txBox="1"/>
      </xdr:nvSpPr>
      <xdr:spPr>
        <a:xfrm>
          <a:off x="4381497" y="1503221"/>
          <a:ext cx="4648359" cy="3255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pt-BR" sz="1800" cap="small">
              <a:solidFill>
                <a:srgbClr val="EC6707"/>
              </a:solidFill>
              <a:latin typeface="Spranq eco sans"/>
              <a:ea typeface="+mn-ea"/>
              <a:cs typeface="+mn-cs"/>
            </a:rPr>
            <a:t>Geração de</a:t>
          </a:r>
          <a:r>
            <a:rPr lang="pt-BR" sz="1800" cap="small" baseline="0">
              <a:solidFill>
                <a:srgbClr val="EC6707"/>
              </a:solidFill>
              <a:latin typeface="Spranq eco sans"/>
              <a:ea typeface="+mn-ea"/>
              <a:cs typeface="+mn-cs"/>
            </a:rPr>
            <a:t> Resíduos por classe</a:t>
          </a:r>
          <a:endParaRPr lang="pt-BR" sz="1800" cap="small">
            <a:solidFill>
              <a:srgbClr val="EC6707"/>
            </a:solidFill>
            <a:latin typeface="Spranq eco sans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529934</xdr:colOff>
      <xdr:row>80</xdr:row>
      <xdr:rowOff>117532</xdr:rowOff>
    </xdr:from>
    <xdr:to>
      <xdr:col>9</xdr:col>
      <xdr:colOff>540569</xdr:colOff>
      <xdr:row>83</xdr:row>
      <xdr:rowOff>47646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70332FF9-B37E-4694-A162-62868B234B70}"/>
            </a:ext>
          </a:extLst>
        </xdr:cNvPr>
        <xdr:cNvGrpSpPr/>
      </xdr:nvGrpSpPr>
      <xdr:grpSpPr>
        <a:xfrm>
          <a:off x="2267060" y="11903327"/>
          <a:ext cx="3933577" cy="356336"/>
          <a:chOff x="5174672" y="11502737"/>
          <a:chExt cx="4083871" cy="375844"/>
        </a:xfrm>
      </xdr:grpSpPr>
      <xdr:grpSp>
        <xdr:nvGrpSpPr>
          <xdr:cNvPr id="104" name="Grupo 22">
            <a:extLst>
              <a:ext uri="{FF2B5EF4-FFF2-40B4-BE49-F238E27FC236}">
                <a16:creationId xmlns:a16="http://schemas.microsoft.com/office/drawing/2014/main" id="{6BBE1A6A-0D18-42A5-AE46-A1E05C59709D}"/>
              </a:ext>
            </a:extLst>
          </xdr:cNvPr>
          <xdr:cNvGrpSpPr/>
        </xdr:nvGrpSpPr>
        <xdr:grpSpPr>
          <a:xfrm>
            <a:off x="5403598" y="11550220"/>
            <a:ext cx="3854945" cy="328361"/>
            <a:chOff x="5180123" y="852567"/>
            <a:chExt cx="29791125" cy="241161"/>
          </a:xfrm>
        </xdr:grpSpPr>
        <xdr:sp macro="" textlink="">
          <xdr:nvSpPr>
            <xdr:cNvPr id="128" name="CaixaDeTexto 127">
              <a:extLst>
                <a:ext uri="{FF2B5EF4-FFF2-40B4-BE49-F238E27FC236}">
                  <a16:creationId xmlns:a16="http://schemas.microsoft.com/office/drawing/2014/main" id="{49FC262B-044D-4E7E-BBA1-D74BB8E0A216}"/>
                </a:ext>
              </a:extLst>
            </xdr:cNvPr>
            <xdr:cNvSpPr txBox="1"/>
          </xdr:nvSpPr>
          <xdr:spPr>
            <a:xfrm>
              <a:off x="5180123" y="852567"/>
              <a:ext cx="29791125" cy="241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Geração de resíduos (2020/2021)</a:t>
              </a:r>
            </a:p>
          </xdr:txBody>
        </xdr:sp>
        <xdr:cxnSp macro="">
          <xdr:nvCxnSpPr>
            <xdr:cNvPr id="138" name="Conector reto 137">
              <a:extLst>
                <a:ext uri="{FF2B5EF4-FFF2-40B4-BE49-F238E27FC236}">
                  <a16:creationId xmlns:a16="http://schemas.microsoft.com/office/drawing/2014/main" id="{3CEA74FF-85B9-46B7-A50D-EC42E7E62936}"/>
                </a:ext>
              </a:extLst>
            </xdr:cNvPr>
            <xdr:cNvCxnSpPr/>
          </xdr:nvCxnSpPr>
          <xdr:spPr>
            <a:xfrm flipV="1">
              <a:off x="5835259" y="1032355"/>
              <a:ext cx="16692542" cy="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11" name="Gráfico 110" descr="Lixo estrutura de tópicos">
            <a:extLst>
              <a:ext uri="{FF2B5EF4-FFF2-40B4-BE49-F238E27FC236}">
                <a16:creationId xmlns:a16="http://schemas.microsoft.com/office/drawing/2014/main" id="{4E33A852-36A0-4B88-AF80-3EB03A2D5B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174672" y="11502737"/>
            <a:ext cx="324000" cy="32399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53</xdr:row>
      <xdr:rowOff>120535</xdr:rowOff>
    </xdr:from>
    <xdr:to>
      <xdr:col>2</xdr:col>
      <xdr:colOff>342900</xdr:colOff>
      <xdr:row>60</xdr:row>
      <xdr:rowOff>62345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Unidade de Medida">
              <a:extLst>
                <a:ext uri="{FF2B5EF4-FFF2-40B4-BE49-F238E27FC236}">
                  <a16:creationId xmlns:a16="http://schemas.microsoft.com/office/drawing/2014/main" id="{6F9F4BC7-7427-4E45-8091-7669BB55B4C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nidade de Medi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412480"/>
              <a:ext cx="1548245" cy="9601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13</xdr:col>
      <xdr:colOff>585354</xdr:colOff>
      <xdr:row>82</xdr:row>
      <xdr:rowOff>107146</xdr:rowOff>
    </xdr:from>
    <xdr:to>
      <xdr:col>20</xdr:col>
      <xdr:colOff>658092</xdr:colOff>
      <xdr:row>104</xdr:row>
      <xdr:rowOff>59520</xdr:rowOff>
    </xdr:to>
    <xdr:graphicFrame macro="">
      <xdr:nvGraphicFramePr>
        <xdr:cNvPr id="98" name="Gráfico 97">
          <a:extLst>
            <a:ext uri="{FF2B5EF4-FFF2-40B4-BE49-F238E27FC236}">
              <a16:creationId xmlns:a16="http://schemas.microsoft.com/office/drawing/2014/main" id="{0461664A-EC0E-4B0C-B297-B549AB42F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221801</xdr:colOff>
      <xdr:row>94</xdr:row>
      <xdr:rowOff>59693</xdr:rowOff>
    </xdr:from>
    <xdr:to>
      <xdr:col>13</xdr:col>
      <xdr:colOff>448325</xdr:colOff>
      <xdr:row>102</xdr:row>
      <xdr:rowOff>60819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Núcleo">
              <a:extLst>
                <a:ext uri="{FF2B5EF4-FFF2-40B4-BE49-F238E27FC236}">
                  <a16:creationId xmlns:a16="http://schemas.microsoft.com/office/drawing/2014/main" id="{DD533133-07EF-4AA8-869B-FD6AE20ADCB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úcle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1864" y="15156818"/>
              <a:ext cx="1607649" cy="11084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13</xdr:col>
      <xdr:colOff>0</xdr:colOff>
      <xdr:row>80</xdr:row>
      <xdr:rowOff>119052</xdr:rowOff>
    </xdr:from>
    <xdr:to>
      <xdr:col>19</xdr:col>
      <xdr:colOff>467835</xdr:colOff>
      <xdr:row>83</xdr:row>
      <xdr:rowOff>39857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B261FDB9-E1D3-40B8-938C-B05723D84946}"/>
            </a:ext>
          </a:extLst>
        </xdr:cNvPr>
        <xdr:cNvGrpSpPr/>
      </xdr:nvGrpSpPr>
      <xdr:grpSpPr>
        <a:xfrm>
          <a:off x="8026400" y="11904847"/>
          <a:ext cx="3966089" cy="347408"/>
          <a:chOff x="5174672" y="11502737"/>
          <a:chExt cx="4083871" cy="375844"/>
        </a:xfrm>
      </xdr:grpSpPr>
      <xdr:grpSp>
        <xdr:nvGrpSpPr>
          <xdr:cNvPr id="108" name="Grupo 22">
            <a:extLst>
              <a:ext uri="{FF2B5EF4-FFF2-40B4-BE49-F238E27FC236}">
                <a16:creationId xmlns:a16="http://schemas.microsoft.com/office/drawing/2014/main" id="{69CE4F38-DFE8-47E5-A08E-BBF2EDAB0EDE}"/>
              </a:ext>
            </a:extLst>
          </xdr:cNvPr>
          <xdr:cNvGrpSpPr/>
        </xdr:nvGrpSpPr>
        <xdr:grpSpPr>
          <a:xfrm>
            <a:off x="5403598" y="11550220"/>
            <a:ext cx="3854945" cy="328361"/>
            <a:chOff x="5180123" y="852567"/>
            <a:chExt cx="29791125" cy="241161"/>
          </a:xfrm>
        </xdr:grpSpPr>
        <xdr:sp macro="" textlink="">
          <xdr:nvSpPr>
            <xdr:cNvPr id="115" name="CaixaDeTexto 114">
              <a:extLst>
                <a:ext uri="{FF2B5EF4-FFF2-40B4-BE49-F238E27FC236}">
                  <a16:creationId xmlns:a16="http://schemas.microsoft.com/office/drawing/2014/main" id="{6E18A30E-CE5A-49EF-8AD3-2FA03139C4B5}"/>
                </a:ext>
              </a:extLst>
            </xdr:cNvPr>
            <xdr:cNvSpPr txBox="1"/>
          </xdr:nvSpPr>
          <xdr:spPr>
            <a:xfrm>
              <a:off x="5180123" y="852567"/>
              <a:ext cx="29791125" cy="2411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100" b="1" i="0" cap="small" baseline="0">
                  <a:solidFill>
                    <a:schemeClr val="tx2"/>
                  </a:solidFill>
                  <a:effectLst/>
                  <a:latin typeface="+mn-lt"/>
                  <a:ea typeface="+mn-ea"/>
                  <a:cs typeface="+mn-cs"/>
                </a:rPr>
                <a:t>Tipologia de resíduos </a:t>
              </a:r>
            </a:p>
          </xdr:txBody>
        </xdr:sp>
        <xdr:cxnSp macro="">
          <xdr:nvCxnSpPr>
            <xdr:cNvPr id="117" name="Conector reto 116">
              <a:extLst>
                <a:ext uri="{FF2B5EF4-FFF2-40B4-BE49-F238E27FC236}">
                  <a16:creationId xmlns:a16="http://schemas.microsoft.com/office/drawing/2014/main" id="{2E4DEE22-1AFC-4E04-B89F-01414F6A09F7}"/>
                </a:ext>
              </a:extLst>
            </xdr:cNvPr>
            <xdr:cNvCxnSpPr/>
          </xdr:nvCxnSpPr>
          <xdr:spPr>
            <a:xfrm flipV="1">
              <a:off x="5835259" y="1032355"/>
              <a:ext cx="16692542" cy="2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pic>
        <xdr:nvPicPr>
          <xdr:cNvPr id="112" name="Gráfico 111" descr="Lixo estrutura de tópicos">
            <a:extLst>
              <a:ext uri="{FF2B5EF4-FFF2-40B4-BE49-F238E27FC236}">
                <a16:creationId xmlns:a16="http://schemas.microsoft.com/office/drawing/2014/main" id="{302DFF3C-3F25-4D64-A3AF-3C2692C087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5174672" y="11502737"/>
            <a:ext cx="324000" cy="32399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250031</xdr:colOff>
      <xdr:row>46</xdr:row>
      <xdr:rowOff>83343</xdr:rowOff>
    </xdr:from>
    <xdr:to>
      <xdr:col>11</xdr:col>
      <xdr:colOff>214311</xdr:colOff>
      <xdr:row>52</xdr:row>
      <xdr:rowOff>142875</xdr:rowOff>
    </xdr:to>
    <xdr:graphicFrame macro="">
      <xdr:nvGraphicFramePr>
        <xdr:cNvPr id="129" name="Gráfico 128">
          <a:extLst>
            <a:ext uri="{FF2B5EF4-FFF2-40B4-BE49-F238E27FC236}">
              <a16:creationId xmlns:a16="http://schemas.microsoft.com/office/drawing/2014/main" id="{C3997A79-D4DC-44CB-9734-B583329D6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zimer" refreshedDate="44810.81825034722" backgroundQuery="1" createdVersion="7" refreshedVersion="8" minRefreshableVersion="3" recordCount="0" supportSubquery="1" supportAdvancedDrill="1" xr:uid="{5C4CF360-5474-48C8-8580-2C5CC124AB26}">
  <cacheSource type="external" connectionId="1"/>
  <cacheFields count="3">
    <cacheField name="[Tabela1].[Descrição].[Descrição]" caption="Descrição" numFmtId="0" hierarchy="8" level="1">
      <sharedItems containsNonDate="0" containsString="0" containsBlank="1" count="1">
        <m/>
      </sharedItems>
    </cacheField>
    <cacheField name="[Measures].[Contagem Distinta de Descrição]" caption="Contagem Distinta de Descrição" numFmtId="0" hierarchy="25" level="32767"/>
    <cacheField name="[Tabela1].[Núcleo].[Núcleo]" caption="Núcleo" numFmtId="0" hierarchy="3" level="1">
      <sharedItems containsSemiMixedTypes="0" containsNonDate="0" containsString="0"/>
    </cacheField>
  </cacheFields>
  <cacheHierarchies count="26">
    <cacheHierarchy uniqueName="[Tabela1].[Data]" caption="Data" attribute="1" defaultMemberUniqueName="[Tabela1].[Data].[All]" allUniqueName="[Tabela1].[Data].[All]" dimensionUniqueName="[Tabela1]" displayFolder="" count="2" memberValueDatatype="130" unbalanced="0"/>
    <cacheHierarchy uniqueName="[Tabela1].[Atividade]" caption="Atividade" attribute="1" defaultMemberUniqueName="[Tabela1].[Atividade].[All]" allUniqueName="[Tabela1].[Atividade].[All]" dimensionUniqueName="[Tabela1]" displayFolder="" count="0" memberValueDatatype="130" unbalanced="0"/>
    <cacheHierarchy uniqueName="[Tabela1].[Empreiteira Responsável]" caption="Empreiteira Responsável" attribute="1" defaultMemberUniqueName="[Tabela1].[Empreiteira Responsável].[All]" allUniqueName="[Tabela1].[Empreiteira Responsável].[All]" dimensionUniqueName="[Tabela1]" displayFolder="" count="0" memberValueDatatype="130" unbalanced="0"/>
    <cacheHierarchy uniqueName="[Tabela1].[Núcleo]" caption="Núcleo" attribute="1" defaultMemberUniqueName="[Tabela1].[Núcleo].[All]" allUniqueName="[Tabela1].[Núcleo].[All]" dimensionUniqueName="[Tabela1]" displayFolder="" count="2" memberValueDatatype="130" unbalanced="0">
      <fieldsUsage count="2">
        <fieldUsage x="-1"/>
        <fieldUsage x="2"/>
      </fieldsUsage>
    </cacheHierarchy>
    <cacheHierarchy uniqueName="[Tabela1].[Colunas]" caption="Colunas" attribute="1" defaultMemberUniqueName="[Tabela1].[Colunas].[All]" allUniqueName="[Tabela1].[Colunas].[All]" dimensionUniqueName="[Tabela1]" displayFolder="" count="0" memberValueDatatype="130" unbalanced="0"/>
    <cacheHierarchy uniqueName="[Tabela1].[Altura]" caption="Altura" attribute="1" defaultMemberUniqueName="[Tabela1].[Altura].[All]" allUniqueName="[Tabela1].[Altura].[All]" dimensionUniqueName="[Tabela1]" displayFolder="" count="0" memberValueDatatype="130" unbalanced="0"/>
    <cacheHierarchy uniqueName="[Tabela1].[Praça de Pedágio/ Rodovia (Trecho)]" caption="Praça de Pedágio/ Rodovia (Trecho)" attribute="1" defaultMemberUniqueName="[Tabela1].[Praça de Pedágio/ Rodovia (Trecho)].[All]" allUniqueName="[Tabela1].[Praça de Pedágio/ Rodovia (Trecho)].[All]" dimensionUniqueName="[Tabela1]" displayFolder="" count="0" memberValueDatatype="130" unbalanced="0"/>
    <cacheHierarchy uniqueName="[Tabela1].[Classe do Resíduo (NBR 10004:04)]" caption="Classe do Resíduo (NBR 10004:04)" attribute="1" defaultMemberUniqueName="[Tabela1].[Classe do Resíduo (NBR 10004:04)].[All]" allUniqueName="[Tabela1].[Classe do Resíduo (NBR 10004:04)].[All]" dimensionUniqueName="[Tabela1]" displayFolder="" count="0" memberValueDatatype="130" unbalanced="0"/>
    <cacheHierarchy uniqueName="[Tabela1].[Descrição]" caption="Descrição" attribute="1" defaultMemberUniqueName="[Tabela1].[Descrição].[All]" allUniqueName="[Tabela1].[Descrição].[All]" dimensionUniqueName="[Tabela1]" displayFolder="" count="2" memberValueDatatype="130" unbalanced="0">
      <fieldsUsage count="2">
        <fieldUsage x="-1"/>
        <fieldUsage x="0"/>
      </fieldsUsage>
    </cacheHierarchy>
    <cacheHierarchy uniqueName="[Tabela1].[Informações Adicionais em Relação a Descrição dos Resíduos]" caption="Informações Adicionais em Relação a Descrição dos Resíduos" attribute="1" defaultMemberUniqueName="[Tabela1].[Informações Adicionais em Relação a Descrição dos Resíduos].[All]" allUniqueName="[Tabela1].[Informações Adicionais em Relação a Descrição dos Resíduos].[All]" dimensionUniqueName="[Tabela1]" displayFolder="" count="0" memberValueDatatype="130" unbalanced="0"/>
    <cacheHierarchy uniqueName="[Tabela1].[Fonte(s) de Geração]" caption="Fonte(s) de Geração" attribute="1" defaultMemberUniqueName="[Tabela1].[Fonte(s) de Geração].[All]" allUniqueName="[Tabela1].[Fonte(s) de Geração].[All]" dimensionUniqueName="[Tabela1]" displayFolder="" count="0" memberValueDatatype="130" unbalanced="0"/>
    <cacheHierarchy uniqueName="[Tabela1].[Quantidade Gerada]" caption="Quantidade Gerada" attribute="1" defaultMemberUniqueName="[Tabela1].[Quantidade Gerada].[All]" allUniqueName="[Tabela1].[Quantidade Gerada].[All]" dimensionUniqueName="[Tabela1]" displayFolder="" count="0" memberValueDatatype="130" unbalanced="0"/>
    <cacheHierarchy uniqueName="[Tabela1].[Unidade de Medida]" caption="Unidade de Medida" attribute="1" defaultMemberUniqueName="[Tabela1].[Unidade de Medida].[All]" allUniqueName="[Tabela1].[Unidade de Medida].[All]" dimensionUniqueName="[Tabela1]" displayFolder="" count="0" memberValueDatatype="130" unbalanced="0"/>
    <cacheHierarchy uniqueName="[Tabela1].[Encaminhado para Reciclagem/ Reutilização?]" caption="Encaminhado para Reciclagem/ Reutilização?" attribute="1" defaultMemberUniqueName="[Tabela1].[Encaminhado para Reciclagem/ Reutilização?].[All]" allUniqueName="[Tabela1].[Encaminhado para Reciclagem/ Reutilização?].[All]" dimensionUniqueName="[Tabela1]" displayFolder="" count="0" memberValueDatatype="130" unbalanced="0"/>
    <cacheHierarchy uniqueName="[Tabela1].[Nº  MTR]" caption="Nº  MTR" attribute="1" defaultMemberUniqueName="[Tabela1].[Nº  MTR].[All]" allUniqueName="[Tabela1].[Nº  MTR].[All]" dimensionUniqueName="[Tabela1]" displayFolder="" count="0" memberValueDatatype="130" unbalanced="0"/>
    <cacheHierarchy uniqueName="[Tabela1].[Coletadora]" caption="Coletadora" attribute="1" defaultMemberUniqueName="[Tabela1].[Coletadora].[All]" allUniqueName="[Tabela1].[Coletadora].[All]" dimensionUniqueName="[Tabela1]" displayFolder="" count="0" memberValueDatatype="130" unbalanced="0"/>
    <cacheHierarchy uniqueName="[Tabela1].[Destino Final]" caption="Destino Final" attribute="1" defaultMemberUniqueName="[Tabela1].[Destino Final].[All]" allUniqueName="[Tabela1].[Destino Final].[All]" dimensionUniqueName="[Tabela1]" displayFolder="" count="0" memberValueDatatype="130" unbalanced="0"/>
    <cacheHierarchy uniqueName="[Tabela1].[Tipologia de Destinação Final]" caption="Tipologia de Destinação Final" attribute="1" defaultMemberUniqueName="[Tabela1].[Tipologia de Destinação Final].[All]" allUniqueName="[Tabela1].[Tipologia de Destinação Final].[All]" dimensionUniqueName="[Tabela1]" displayFolder="" count="0" memberValueDatatype="130" unbalanced="0"/>
    <cacheHierarchy uniqueName="[Tabela1].[Nº CDF]" caption="Nº CDF" attribute="1" defaultMemberUniqueName="[Tabela1].[Nº CDF].[All]" allUniqueName="[Tabela1].[Nº CDF].[All]" dimensionUniqueName="[Tabela1]" displayFolder="" count="0" memberValueDatatype="130" unbalanced="0"/>
    <cacheHierarchy uniqueName="[Tabela1].[Data da Destinação Final]" caption="Data da Destinação Final" attribute="1" defaultMemberUniqueName="[Tabela1].[Data da Destinação Final].[All]" allUniqueName="[Tabela1].[Data da Destinação Final].[All]" dimensionUniqueName="[Tabela1]" displayFolder="" count="0" memberValueDatatype="130" unbalanced="0"/>
    <cacheHierarchy uniqueName="[Tabela1].[Pendências]" caption="Pendências" attribute="1" defaultMemberUniqueName="[Tabela1].[Pendências].[All]" allUniqueName="[Tabela1].[Pendências].[All]" dimensionUniqueName="[Tabela1]" displayFolder="" count="0" memberValueDatatype="130" unbalanced="0"/>
    <cacheHierarchy uniqueName="[Tabela1].[Observações]" caption="Observações" attribute="1" defaultMemberUniqueName="[Tabela1].[Observações].[All]" allUniqueName="[Tabela1].[Observações].[All]" dimensionUniqueName="[Tabela1]" displayFolder="" count="0" memberValueDatatype="130" unbalanced="0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Contagem de Descrição]" caption="Contagem de Descrição" measure="1" displayFolder="" measureGroup="Tabe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ntagem Distinta de Descrição]" caption="Contagem Distinta de Descrição" measure="1" displayFolder="" measureGroup="Tabela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dimensions count="2">
    <dimension measure="1" name="Measures" uniqueName="[Measures]" caption="Measures"/>
    <dimension name="Tabela1" uniqueName="[Tabela1]" caption="Tabela1"/>
  </dimensions>
  <measureGroups count="1">
    <measureGroup name="Tabela1" caption="Tabela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zimer" refreshedDate="44810.818252662037" createdVersion="6" refreshedVersion="8" minRefreshableVersion="3" recordCount="3440" xr:uid="{5558684A-0110-477B-8B11-CD6FA6D4D18C}">
  <cacheSource type="worksheet">
    <worksheetSource name="Tabela_D"/>
  </cacheSource>
  <cacheFields count="22">
    <cacheField name="Data" numFmtId="0">
      <sharedItems containsNonDate="0" containsDate="1" containsString="0" containsBlank="1" minDate="2020-01-01T00:00:00" maxDate="2022-07-02T00:00:00" count="32">
        <m/>
        <d v="2021-09-01T00:00:00" u="1"/>
        <d v="2020-08-01T00:00:00" u="1"/>
        <d v="2021-08-01T00:00:00" u="1"/>
        <d v="2020-07-01T00:00:00" u="1"/>
        <d v="2021-07-01T00:00:00" u="1"/>
        <d v="2022-07-01T00:00:00" u="1"/>
        <d v="2020-06-01T00:00:00" u="1"/>
        <d v="2021-06-01T00:00:00" u="1"/>
        <d v="2022-06-01T00:00:00" u="1"/>
        <d v="2020-05-01T00:00:00" u="1"/>
        <d v="2021-05-01T00:00:00" u="1"/>
        <d v="2022-05-01T00:00:00" u="1"/>
        <d v="2020-04-01T00:00:00" u="1"/>
        <d v="2021-04-01T00:00:00" u="1"/>
        <d v="2022-04-01T00:00:00" u="1"/>
        <d v="2020-03-01T00:00:00" u="1"/>
        <d v="2021-03-01T00:00:00" u="1"/>
        <d v="2022-03-01T00:00:00" u="1"/>
        <d v="2020-02-01T00:00:00" u="1"/>
        <d v="2020-12-01T00:00:00" u="1"/>
        <d v="2021-02-01T00:00:00" u="1"/>
        <d v="2021-12-01T00:00:00" u="1"/>
        <d v="2022-02-01T00:00:00" u="1"/>
        <d v="2020-01-01T00:00:00" u="1"/>
        <d v="2020-11-01T00:00:00" u="1"/>
        <d v="2021-01-01T00:00:00" u="1"/>
        <d v="2021-11-01T00:00:00" u="1"/>
        <d v="2022-01-01T00:00:00" u="1"/>
        <d v="2020-10-01T00:00:00" u="1"/>
        <d v="2021-10-01T00:00:00" u="1"/>
        <d v="2020-09-01T00:00:00" u="1"/>
      </sharedItems>
    </cacheField>
    <cacheField name="Atividade" numFmtId="0">
      <sharedItems containsNonDate="0" containsBlank="1" count="8">
        <m/>
        <s v="Obra/Implantação" u="1"/>
        <s v="Manutenção Rodoviária" u="1"/>
        <s v="Conservação Rodoviária" u="1"/>
        <s v="Operação da Praça" u="1"/>
        <s v="Resgate Ambulância" u="1"/>
        <s v="Sinalização" u="1"/>
        <s v="Obra de Implantação/ Emergencial" u="1"/>
      </sharedItems>
    </cacheField>
    <cacheField name="Empreiteira Responsável" numFmtId="0">
      <sharedItems containsNonDate="0" containsBlank="1" count="26">
        <m/>
        <s v="-" u="1"/>
        <s v="Incorp Consultoria e Assessoria Ltda." u="1"/>
        <s v="Dobil Engenharia Ltda." u="1"/>
        <s v="APL Apoio Logístico Eireli" u="1"/>
        <s v="Coesul - Construtora Extremo Sul Ltda." u="1"/>
        <s v="Conpasul Construção e Serviços Ltda." u="1"/>
        <s v="Avantte Engenharia e Participações Ltda." u="1"/>
        <s v="Consórcio EP" u="1"/>
        <s v="Transul -T.E.M." u="1"/>
        <s v="Consórcio GPD" u="1"/>
        <s v="RGS Engenharia Ltda." u="1"/>
        <s v="Consórcio ECG" u="1"/>
        <s v="STE S.A." u="1"/>
        <s v="Sinarodo - Sinalizadora Rodoviária Ltda." u="1"/>
        <s v="Prefeitura Municipal de Encantado" u="1"/>
        <s v="E. F. Serviços de Obras Rodoviárias Eireli" u="1"/>
        <s v="Sultepa" u="1"/>
        <s v="Encopav Engenharia Ltda." u="1"/>
        <s v="Bolognesi" u="1"/>
        <s v="CWF Operações Ltda." u="1"/>
        <s v="Sinasc Sinalização e Construção " u="1"/>
        <s v="Construtora Giovanella Ltda." u="1"/>
        <s v="Construtora e Pavimentadora Pavicon Ltda." u="1"/>
        <s v="Consórcio MD Rodovias" u="1"/>
        <s v="Construtora Pelotense Ltda." u="1"/>
      </sharedItems>
    </cacheField>
    <cacheField name="Núcleo" numFmtId="0">
      <sharedItems containsNonDate="0" containsBlank="1" count="4">
        <m/>
        <s v="Núcleo 2" u="1"/>
        <s v="Núcleo 1" u="1"/>
        <s v="Núcleo 3" u="1"/>
      </sharedItems>
    </cacheField>
    <cacheField name="Colunas" numFmtId="0">
      <sharedItems/>
    </cacheField>
    <cacheField name="Altura" numFmtId="0">
      <sharedItems/>
    </cacheField>
    <cacheField name="Praça de Pedágio/ Rodovia (Trecho)" numFmtId="0">
      <sharedItems containsNonDate="0" containsBlank="1" count="44">
        <m/>
        <s v="Praça de Pedágio de Candelária" u="1"/>
        <s v="Praça de Pedágio de Flores da Cunha" u="1"/>
        <s v="ERS-130 (Lajeado - Encantado)" u="1"/>
        <s v="ERS-466 (Parque do Caracol - Canela )" u="1"/>
        <s v="ERS-239 (Novo Hamburgo - Riozinho)" u="1"/>
        <s v="ERS-235 (Gramado - Canela)" u="1"/>
        <s v="Praça de Pedágio de Campo Bom" u="1"/>
        <s v="RSC-287 (Santa Cruz do Sul - Paraíso do Sul)" u="1"/>
        <s v="ERS-474 (Santo Antônio da Patrulha - Rolante)" u="1"/>
        <s v="Praça de Pedágio de Portão" u="1"/>
        <s v="ERS-020 (São Francisco de Paula)" u="1"/>
        <s v="Praça de Pedágio de Cruzeiro do Sul" u="1"/>
        <s v="ERS-129 (Encantado - Guaporé)" u="1"/>
        <s v="ERS-128 (Fazenda Vila Nova - Teutônia)" u="1"/>
        <s v="ERS-240 (Scharlau/ São Leopoldo) - Montenegro)" u="1"/>
        <s v="ERS-784 (Cidreira - Balneário Pinhal)" u="1"/>
        <s v="ERS-466 (Parque do Caracol - Canela)" u="1"/>
        <s v="Praça de Pedágio de Coxilha" u="1"/>
        <s v="RSC-453 (Venâncio Aires - Lajeado)" u="1"/>
        <s v="ERS-040 (Passo do Fiúza/ Viamão - Balneário Pinhal )" u="1"/>
        <s v="ERS-235 (Canela - São Francisco de Paula)" u="1"/>
        <s v="ERS-020 (Três Coroas - São Francisco de Paula)" u="1"/>
        <s v="Praça de Pedágio de São Francisco de Paula" u="1"/>
        <s v="Praça de Pedágio de Boa Vista do Sul" u="1"/>
        <s v="Praça de Pedágio de Encantado" u="1"/>
        <s v="ERS-235 (Nova Petropólis - Gramado)" u="1"/>
        <s v="ERS-235 (Nova Petrópolis - Gramado)" u="1"/>
        <s v="ERS-040 (Passo do Fiúza/ Viamão) - Balneário Pinhal )" u="1"/>
        <s v="ERS-040 (Passo do Fiúza/ Viamão - Balneário Pinhal)" u="1"/>
        <s v="ERS-122 (Caxias do Sul - Antônio Prado)" u="1"/>
        <s v="RSC-287 (Montenegro)" u="1"/>
        <s v="Praça de Pedágio de Gramado" u="1"/>
        <s v="ERS-115 (Taquara - Gramado)" u="1"/>
        <s v="Praça de Pedágio de Três Coroas" u="1"/>
        <s v="ERS-122 (Rincão do Cascalho/ Portão) - São Vendelino)" u="1"/>
        <s v="ERS-135 (Passo Fundo - Erechim)" u="1"/>
        <s v="ERS-239 (Novo Hamburgo- Riozinho)" u="1"/>
        <s v="ERS-122 (Rincão do Cascalho/ Portão - São Vendelino)" u="1"/>
        <s v="Praça de Pedágio de Viamão" u="1"/>
        <s v="Praça de Pedágio de Venâncio Aires" u="1"/>
        <s v="RSC-287 (Tabaí - Santa Cruz do Sul )" u="1"/>
        <s v="RSC-453 (Estrela - Garibaldi)" u="1"/>
        <s v="Praça de Pedágio de Santo Antônio da Patrulha" u="1"/>
      </sharedItems>
    </cacheField>
    <cacheField name="Classe do Resíduo_x000a_(NBR 10004:04)" numFmtId="0">
      <sharedItems containsNonDate="0" containsBlank="1" count="6">
        <m/>
        <s v="Classe II-B" u="1"/>
        <s v="Classe I - Perigoso" u="1"/>
        <s v="Classe II" u="1"/>
        <s v="Classe II-A" u="1"/>
        <s v="Sem geração" u="1"/>
      </sharedItems>
    </cacheField>
    <cacheField name="Descrição" numFmtId="0">
      <sharedItems containsNonDate="0" containsBlank="1" count="29">
        <m/>
        <s v="Resíduos eletrônicos" u="1"/>
        <s v="Papel e papelão contaminados" u="1"/>
        <s v="Pneu" u="1"/>
        <s v="Não foram gerados resíduos no período (sem obras)" u="1"/>
        <s v="Madeira " u="1"/>
        <s v="Efluentes sanitários " u="1"/>
        <s v="Resíduos não recicláveis" u="1"/>
        <s v="RSS - Grupo E (perfurocortantes)" u="1"/>
        <s v="Óleo lubrificante" u="1"/>
        <s v="RSS - Grupo A (infectantes)" u="1"/>
        <s v="Resíduos de varrição não perigosos" u="1"/>
        <s v="Sucatas" u="1"/>
        <s v="Solos (escavação)" u="1"/>
        <s v="Sub-base de saibro" u="1"/>
        <s v="Emborrachados de pneus" u="1"/>
        <s v="Serragem ou solo contaminado" u="1"/>
        <s v="Resíduos contaminados com substânias perigosas (panos, embalagens, sacos)" u="1"/>
        <s v="Embalagens plásticas contaminadas" u="1"/>
        <s v="Resíduos de construção civil" u="1"/>
        <s v="Não foram gerados resíduos no período (trecho sem contrato)" u="1"/>
        <s v="Produtos químicos (forma líquida ou sólida)" u="1"/>
        <s v="EPI contaminado" u="1"/>
        <s v="Não foram gerados resíduos no período (contrato paralisado)" u="1"/>
        <s v="Resíduos de sinalização viária" u="1"/>
        <s v="Lâmpadas" u="1"/>
        <s v="Não foram gerados resíduos no período" u="1"/>
        <s v="Material Fresado" u="1"/>
        <s v="Resíduos recicláveis" u="1"/>
      </sharedItems>
    </cacheField>
    <cacheField name="Informações Adicionais em Relação a Descrição dos Resíduos" numFmtId="0">
      <sharedItems containsNonDate="0" containsString="0" containsBlank="1"/>
    </cacheField>
    <cacheField name="Fonte(s) de Geração" numFmtId="0">
      <sharedItems containsNonDate="0" containsString="0" containsBlank="1"/>
    </cacheField>
    <cacheField name="Quantidade Gerada" numFmtId="0">
      <sharedItems containsNonDate="0" containsString="0" containsBlank="1"/>
    </cacheField>
    <cacheField name="Unidade de Medida" numFmtId="0">
      <sharedItems containsNonDate="0" containsBlank="1" count="8">
        <m/>
        <s v="m³" u="1"/>
        <s v="Ton." u="1"/>
        <s v="I" u="1"/>
        <s v="Kg" u="1"/>
        <s v="Unid." u="1"/>
        <s v="l" u="1"/>
        <s v="TON" u="1"/>
      </sharedItems>
    </cacheField>
    <cacheField name="Encaminhado para Reciclagem/ Reutilização?" numFmtId="0">
      <sharedItems containsNonDate="0" containsString="0" containsBlank="1"/>
    </cacheField>
    <cacheField name="Nº  MTR" numFmtId="0">
      <sharedItems containsNonDate="0" containsString="0" containsBlank="1"/>
    </cacheField>
    <cacheField name="Coletadora" numFmtId="0">
      <sharedItems containsNonDate="0" containsString="0" containsBlank="1"/>
    </cacheField>
    <cacheField name="Destino Final" numFmtId="0">
      <sharedItems containsNonDate="0" containsString="0" containsBlank="1"/>
    </cacheField>
    <cacheField name="Tipologia de Destinação Final" numFmtId="0">
      <sharedItems containsNonDate="0" containsBlank="1" count="12">
        <m/>
        <s v="Reciclagem" u="1"/>
        <s v="Tratamento de efluentes" u="1"/>
        <s v="Descontaminação de lâmpadas" u="1"/>
        <s v="Reutilização" u="1"/>
        <s v="Triagem com armazenamento" u="1"/>
        <s v="Aterro sanitário" u="1"/>
        <s v="Aterro industrial" u="1"/>
        <s v="Biorremediação" u="1"/>
        <s v="Sem informação" u="1"/>
        <s v="Autoclave" u="1"/>
        <s v="Blendagem para coprocessamento" u="1"/>
      </sharedItems>
    </cacheField>
    <cacheField name="Nº CDF" numFmtId="0">
      <sharedItems containsNonDate="0" containsString="0" containsBlank="1"/>
    </cacheField>
    <cacheField name="Data da Destinação Final" numFmtId="0">
      <sharedItems containsNonDate="0" containsString="0" containsBlank="1"/>
    </cacheField>
    <cacheField name="Pendências" numFmtId="0">
      <sharedItems containsNonDate="0" containsString="0" containsBlank="1"/>
    </cacheField>
    <cacheField name="Observaçõ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31495506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zimer" refreshedDate="44810.818246990741" backgroundQuery="1" createdVersion="3" refreshedVersion="8" minRefreshableVersion="3" recordCount="0" supportSubquery="1" supportAdvancedDrill="1" xr:uid="{4008D7F4-F0E5-4033-BE87-5111D5398007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26">
    <cacheHierarchy uniqueName="[Tabela1].[Data]" caption="Data" attribute="1" defaultMemberUniqueName="[Tabela1].[Data].[All]" allUniqueName="[Tabela1].[Data].[All]" dimensionUniqueName="[Tabela1]" displayFolder="" count="0" memberValueDatatype="130" unbalanced="0"/>
    <cacheHierarchy uniqueName="[Tabela1].[Atividade]" caption="Atividade" attribute="1" defaultMemberUniqueName="[Tabela1].[Atividade].[All]" allUniqueName="[Tabela1].[Atividade].[All]" dimensionUniqueName="[Tabela1]" displayFolder="" count="0" memberValueDatatype="130" unbalanced="0"/>
    <cacheHierarchy uniqueName="[Tabela1].[Empreiteira Responsável]" caption="Empreiteira Responsável" attribute="1" defaultMemberUniqueName="[Tabela1].[Empreiteira Responsável].[All]" allUniqueName="[Tabela1].[Empreiteira Responsável].[All]" dimensionUniqueName="[Tabela1]" displayFolder="" count="0" memberValueDatatype="130" unbalanced="0"/>
    <cacheHierarchy uniqueName="[Tabela1].[Núcleo]" caption="Núcleo" attribute="1" defaultMemberUniqueName="[Tabela1].[Núcleo].[All]" allUniqueName="[Tabela1].[Núcleo].[All]" dimensionUniqueName="[Tabela1]" displayFolder="" count="2" memberValueDatatype="130" unbalanced="0"/>
    <cacheHierarchy uniqueName="[Tabela1].[Colunas]" caption="Colunas" attribute="1" defaultMemberUniqueName="[Tabela1].[Colunas].[All]" allUniqueName="[Tabela1].[Colunas].[All]" dimensionUniqueName="[Tabela1]" displayFolder="" count="0" memberValueDatatype="130" unbalanced="0"/>
    <cacheHierarchy uniqueName="[Tabela1].[Altura]" caption="Altura" attribute="1" defaultMemberUniqueName="[Tabela1].[Altura].[All]" allUniqueName="[Tabela1].[Altura].[All]" dimensionUniqueName="[Tabela1]" displayFolder="" count="0" memberValueDatatype="130" unbalanced="0"/>
    <cacheHierarchy uniqueName="[Tabela1].[Praça de Pedágio/ Rodovia (Trecho)]" caption="Praça de Pedágio/ Rodovia (Trecho)" attribute="1" defaultMemberUniqueName="[Tabela1].[Praça de Pedágio/ Rodovia (Trecho)].[All]" allUniqueName="[Tabela1].[Praça de Pedágio/ Rodovia (Trecho)].[All]" dimensionUniqueName="[Tabela1]" displayFolder="" count="0" memberValueDatatype="130" unbalanced="0"/>
    <cacheHierarchy uniqueName="[Tabela1].[Classe do Resíduo (NBR 10004:04)]" caption="Classe do Resíduo (NBR 10004:04)" attribute="1" defaultMemberUniqueName="[Tabela1].[Classe do Resíduo (NBR 10004:04)].[All]" allUniqueName="[Tabela1].[Classe do Resíduo (NBR 10004:04)].[All]" dimensionUniqueName="[Tabela1]" displayFolder="" count="0" memberValueDatatype="130" unbalanced="0"/>
    <cacheHierarchy uniqueName="[Tabela1].[Descrição]" caption="Descrição" attribute="1" defaultMemberUniqueName="[Tabela1].[Descrição].[All]" allUniqueName="[Tabela1].[Descrição].[All]" dimensionUniqueName="[Tabela1]" displayFolder="" count="0" memberValueDatatype="130" unbalanced="0"/>
    <cacheHierarchy uniqueName="[Tabela1].[Informações Adicionais em Relação a Descrição dos Resíduos]" caption="Informações Adicionais em Relação a Descrição dos Resíduos" attribute="1" defaultMemberUniqueName="[Tabela1].[Informações Adicionais em Relação a Descrição dos Resíduos].[All]" allUniqueName="[Tabela1].[Informações Adicionais em Relação a Descrição dos Resíduos].[All]" dimensionUniqueName="[Tabela1]" displayFolder="" count="0" memberValueDatatype="130" unbalanced="0"/>
    <cacheHierarchy uniqueName="[Tabela1].[Fonte(s) de Geração]" caption="Fonte(s) de Geração" attribute="1" defaultMemberUniqueName="[Tabela1].[Fonte(s) de Geração].[All]" allUniqueName="[Tabela1].[Fonte(s) de Geração].[All]" dimensionUniqueName="[Tabela1]" displayFolder="" count="0" memberValueDatatype="130" unbalanced="0"/>
    <cacheHierarchy uniqueName="[Tabela1].[Quantidade Gerada]" caption="Quantidade Gerada" attribute="1" defaultMemberUniqueName="[Tabela1].[Quantidade Gerada].[All]" allUniqueName="[Tabela1].[Quantidade Gerada].[All]" dimensionUniqueName="[Tabela1]" displayFolder="" count="0" memberValueDatatype="130" unbalanced="0"/>
    <cacheHierarchy uniqueName="[Tabela1].[Unidade de Medida]" caption="Unidade de Medida" attribute="1" defaultMemberUniqueName="[Tabela1].[Unidade de Medida].[All]" allUniqueName="[Tabela1].[Unidade de Medida].[All]" dimensionUniqueName="[Tabela1]" displayFolder="" count="0" memberValueDatatype="130" unbalanced="0"/>
    <cacheHierarchy uniqueName="[Tabela1].[Encaminhado para Reciclagem/ Reutilização?]" caption="Encaminhado para Reciclagem/ Reutilização?" attribute="1" defaultMemberUniqueName="[Tabela1].[Encaminhado para Reciclagem/ Reutilização?].[All]" allUniqueName="[Tabela1].[Encaminhado para Reciclagem/ Reutilização?].[All]" dimensionUniqueName="[Tabela1]" displayFolder="" count="0" memberValueDatatype="130" unbalanced="0"/>
    <cacheHierarchy uniqueName="[Tabela1].[Nº  MTR]" caption="Nº  MTR" attribute="1" defaultMemberUniqueName="[Tabela1].[Nº  MTR].[All]" allUniqueName="[Tabela1].[Nº  MTR].[All]" dimensionUniqueName="[Tabela1]" displayFolder="" count="0" memberValueDatatype="130" unbalanced="0"/>
    <cacheHierarchy uniqueName="[Tabela1].[Coletadora]" caption="Coletadora" attribute="1" defaultMemberUniqueName="[Tabela1].[Coletadora].[All]" allUniqueName="[Tabela1].[Coletadora].[All]" dimensionUniqueName="[Tabela1]" displayFolder="" count="0" memberValueDatatype="130" unbalanced="0"/>
    <cacheHierarchy uniqueName="[Tabela1].[Destino Final]" caption="Destino Final" attribute="1" defaultMemberUniqueName="[Tabela1].[Destino Final].[All]" allUniqueName="[Tabela1].[Destino Final].[All]" dimensionUniqueName="[Tabela1]" displayFolder="" count="0" memberValueDatatype="130" unbalanced="0"/>
    <cacheHierarchy uniqueName="[Tabela1].[Tipologia de Destinação Final]" caption="Tipologia de Destinação Final" attribute="1" defaultMemberUniqueName="[Tabela1].[Tipologia de Destinação Final].[All]" allUniqueName="[Tabela1].[Tipologia de Destinação Final].[All]" dimensionUniqueName="[Tabela1]" displayFolder="" count="0" memberValueDatatype="130" unbalanced="0"/>
    <cacheHierarchy uniqueName="[Tabela1].[Nº CDF]" caption="Nº CDF" attribute="1" defaultMemberUniqueName="[Tabela1].[Nº CDF].[All]" allUniqueName="[Tabela1].[Nº CDF].[All]" dimensionUniqueName="[Tabela1]" displayFolder="" count="0" memberValueDatatype="130" unbalanced="0"/>
    <cacheHierarchy uniqueName="[Tabela1].[Data da Destinação Final]" caption="Data da Destinação Final" attribute="1" defaultMemberUniqueName="[Tabela1].[Data da Destinação Final].[All]" allUniqueName="[Tabela1].[Data da Destinação Final].[All]" dimensionUniqueName="[Tabela1]" displayFolder="" count="0" memberValueDatatype="130" unbalanced="0"/>
    <cacheHierarchy uniqueName="[Tabela1].[Pendências]" caption="Pendências" attribute="1" defaultMemberUniqueName="[Tabela1].[Pendências].[All]" allUniqueName="[Tabela1].[Pendências].[All]" dimensionUniqueName="[Tabela1]" displayFolder="" count="0" memberValueDatatype="130" unbalanced="0"/>
    <cacheHierarchy uniqueName="[Tabela1].[Observações]" caption="Observações" attribute="1" defaultMemberUniqueName="[Tabela1].[Observações].[All]" allUniqueName="[Tabela1].[Observações].[All]" dimensionUniqueName="[Tabela1]" displayFolder="" count="0" memberValueDatatype="130" unbalanced="0"/>
    <cacheHierarchy uniqueName="[Measures].[__XL_Count Tabela1]" caption="__XL_Count Tabela1" measure="1" displayFolder="" measureGroup="Tabela1" count="0" hidden="1"/>
    <cacheHierarchy uniqueName="[Measures].[__No measures defined]" caption="__No measures defined" measure="1" displayFolder="" count="0" hidden="1"/>
    <cacheHierarchy uniqueName="[Measures].[Contagem de Descrição]" caption="Contagem de Descrição" measure="1" displayFolder="" measureGroup="Tabe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  <cacheHierarchy uniqueName="[Measures].[Contagem Distinta de Descrição]" caption="Contagem Distinta de Descrição" measure="1" displayFolder="" measureGroup="Tabela1" count="0" hidden="1">
      <extLst>
        <ext xmlns:x15="http://schemas.microsoft.com/office/spreadsheetml/2010/11/main" uri="{B97F6D7D-B522-45F9-BDA1-12C45D357490}">
          <x15:cacheHierarchy aggregatedColumn="8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358498124"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40"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  <r>
    <x v="0"/>
    <x v="0"/>
    <x v="0"/>
    <x v="0"/>
    <e v="#N/A"/>
    <e v="#N/A"/>
    <x v="0"/>
    <x v="0"/>
    <x v="0"/>
    <m/>
    <m/>
    <m/>
    <x v="0"/>
    <m/>
    <m/>
    <m/>
    <m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E1D32F-1E76-4B07-96A3-DB2B5F419261}" name="Local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629">
  <location ref="J4:K6" firstHeaderRow="1" firstDataRow="2" firstDataCol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showAll="0">
      <items count="9">
        <item m="1" x="3"/>
        <item m="1" x="2"/>
        <item m="1" x="7"/>
        <item m="1" x="1"/>
        <item m="1" x="4"/>
        <item m="1" x="5"/>
        <item m="1" x="6"/>
        <item x="0"/>
        <item t="default"/>
      </items>
    </pivotField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axis="axisRow" showAll="0">
      <items count="45">
        <item h="1" x="0"/>
        <item m="1" x="19"/>
        <item m="1" x="42"/>
        <item m="1" x="41"/>
        <item m="1" x="8"/>
        <item m="1" x="31"/>
        <item m="1" x="39"/>
        <item m="1" x="40"/>
        <item m="1" x="34"/>
        <item m="1" x="23"/>
        <item m="1" x="43"/>
        <item m="1" x="10"/>
        <item m="1" x="32"/>
        <item m="1" x="2"/>
        <item m="1" x="25"/>
        <item m="1" x="12"/>
        <item m="1" x="18"/>
        <item m="1" x="1"/>
        <item m="1" x="7"/>
        <item m="1" x="24"/>
        <item m="1" x="16"/>
        <item m="1" x="9"/>
        <item m="1" x="17"/>
        <item m="1" x="4"/>
        <item m="1" x="15"/>
        <item m="1" x="37"/>
        <item m="1" x="5"/>
        <item m="1" x="27"/>
        <item m="1" x="26"/>
        <item m="1" x="6"/>
        <item m="1" x="21"/>
        <item m="1" x="36"/>
        <item m="1" x="3"/>
        <item m="1" x="13"/>
        <item m="1" x="14"/>
        <item m="1" x="35"/>
        <item m="1" x="38"/>
        <item m="1" x="30"/>
        <item m="1" x="33"/>
        <item m="1" x="28"/>
        <item m="1" x="29"/>
        <item m="1" x="20"/>
        <item m="1" x="22"/>
        <item m="1" x="11"/>
        <item t="default"/>
      </items>
    </pivotField>
    <pivotField showAll="0">
      <items count="7">
        <item m="1" x="2"/>
        <item m="1" x="3"/>
        <item m="1" x="4"/>
        <item m="1" x="1"/>
        <item m="1" x="5"/>
        <item x="0"/>
        <item t="default"/>
      </items>
    </pivotField>
    <pivotField axis="axisCol" showAll="0" sortType="descending">
      <items count="30">
        <item h="1" x="0"/>
        <item m="1" x="12"/>
        <item m="1" x="14"/>
        <item m="1" x="13"/>
        <item m="1" x="16"/>
        <item m="1" x="8"/>
        <item m="1" x="10"/>
        <item m="1" x="28"/>
        <item m="1" x="7"/>
        <item m="1" x="1"/>
        <item h="1" m="1" x="11"/>
        <item m="1" x="24"/>
        <item m="1" x="19"/>
        <item m="1" x="17"/>
        <item m="1" x="21"/>
        <item m="1" x="3"/>
        <item m="1" x="2"/>
        <item m="1" x="9"/>
        <item h="1" m="1" x="20"/>
        <item h="1" m="1" x="4"/>
        <item h="1" m="1" x="23"/>
        <item h="1" m="1" x="26"/>
        <item m="1" x="27"/>
        <item m="1" x="5"/>
        <item m="1" x="25"/>
        <item m="1" x="22"/>
        <item m="1" x="15"/>
        <item m="1" x="18"/>
        <item m="1" x="6"/>
        <item t="default"/>
      </items>
    </pivotField>
    <pivotField showAll="0"/>
    <pivotField showAll="0"/>
    <pivotField dataField="1" showAll="0"/>
    <pivotField showAll="0" sortType="ascending">
      <items count="9">
        <item m="1" x="3"/>
        <item m="1" x="4"/>
        <item m="1" x="6"/>
        <item m="1" x="1"/>
        <item m="1" x="7"/>
        <item m="1" x="2"/>
        <item m="1"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">
    <i t="grand">
      <x/>
    </i>
  </rowItems>
  <colFields count="1">
    <field x="8"/>
  </colFields>
  <colItems count="1">
    <i t="grand">
      <x/>
    </i>
  </colItems>
  <dataFields count="1">
    <dataField name="Soma de Quantidade Gerada" fld="11" baseField="0" baseItem="0"/>
  </dataFields>
  <formats count="1">
    <format dxfId="0">
      <pivotArea outline="0" collapsedLevelsAreSubtotals="1" fieldPosition="0"/>
    </format>
  </formats>
  <chartFormats count="22">
    <chartFormat chart="31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4"/>
          </reference>
        </references>
      </pivotArea>
    </chartFormat>
    <chartFormat chart="310" format="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7"/>
          </reference>
        </references>
      </pivotArea>
    </chartFormat>
    <chartFormat chart="310" format="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6"/>
          </reference>
        </references>
      </pivotArea>
    </chartFormat>
    <chartFormat chart="310" format="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5"/>
          </reference>
        </references>
      </pivotArea>
    </chartFormat>
    <chartFormat chart="310" format="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8"/>
          </reference>
        </references>
      </pivotArea>
    </chartFormat>
    <chartFormat chart="310" format="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7"/>
          </reference>
        </references>
      </pivotArea>
    </chartFormat>
    <chartFormat chart="310" format="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9"/>
          </reference>
        </references>
      </pivotArea>
    </chartFormat>
    <chartFormat chart="310" format="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7"/>
          </reference>
        </references>
      </pivotArea>
    </chartFormat>
    <chartFormat chart="310" format="1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3"/>
          </reference>
        </references>
      </pivotArea>
    </chartFormat>
    <chartFormat chart="310" format="1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2"/>
          </reference>
        </references>
      </pivotArea>
    </chartFormat>
    <chartFormat chart="310" format="1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8"/>
          </reference>
        </references>
      </pivotArea>
    </chartFormat>
    <chartFormat chart="384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3"/>
          </reference>
        </references>
      </pivotArea>
    </chartFormat>
    <chartFormat chart="384" format="1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7"/>
          </reference>
        </references>
      </pivotArea>
    </chartFormat>
    <chartFormat chart="310" format="1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5"/>
          </reference>
        </references>
      </pivotArea>
    </chartFormat>
    <chartFormat chart="31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0" format="1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2"/>
          </reference>
        </references>
      </pivotArea>
    </chartFormat>
    <chartFormat chart="310" format="1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3"/>
          </reference>
        </references>
      </pivotArea>
    </chartFormat>
    <chartFormat chart="310" format="1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6"/>
          </reference>
        </references>
      </pivotArea>
    </chartFormat>
    <chartFormat chart="310" format="18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  <chartFormat chart="310" format="19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1"/>
          </reference>
        </references>
      </pivotArea>
    </chartFormat>
    <chartFormat chart="310" format="2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5"/>
          </reference>
        </references>
      </pivotArea>
    </chartFormat>
    <chartFormat chart="310" format="2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6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39B9AB-7BF8-4CF7-AFE5-C3CF18EFE1EE}" name="qnt. total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I55:J56" firstHeaderRow="1" firstDataRow="1" firstDataCol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showAll="0"/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axis="axisRow" showAll="0">
      <items count="7">
        <item m="1" x="2"/>
        <item m="1" x="3"/>
        <item m="1" x="4"/>
        <item m="1" x="1"/>
        <item x="0"/>
        <item m="1" x="5"/>
        <item t="default"/>
      </items>
    </pivotField>
    <pivotField showAll="0"/>
    <pivotField showAll="0"/>
    <pivotField showAll="0"/>
    <pivotField dataField="1" showAll="0"/>
    <pivotField axis="axisRow" showAll="0">
      <items count="9">
        <item m="1" x="4"/>
        <item m="1" x="6"/>
        <item m="1" x="1"/>
        <item m="1" x="2"/>
        <item m="1" x="5"/>
        <item h="1" x="0"/>
        <item h="1" m="1" x="3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7"/>
    <field x="12"/>
  </rowFields>
  <rowItems count="1">
    <i t="grand">
      <x/>
    </i>
  </rowItems>
  <colItems count="1">
    <i/>
  </colItems>
  <dataFields count="1">
    <dataField name="Soma de Quantidade Gerada" fld="11" baseField="7" baseItem="0" numFmtId="4"/>
  </dataField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8BDD74-CA4B-4B6A-A81D-B052A49D7DAE}" name="Tabela dinâmica1" cacheId="0" applyNumberFormats="0" applyBorderFormats="0" applyFontFormats="0" applyPatternFormats="0" applyAlignmentFormats="0" applyWidthHeightFormats="1" dataCaption="Valores" updatedVersion="8" minRefreshableVersion="3" useAutoFormatting="1" subtotalHiddenItems="1" itemPrintTitles="1" createdVersion="7" indent="0" outline="1" outlineData="1" multipleFieldFilters="0" chartFormat="9">
  <location ref="A76:B78" firstHeaderRow="1" firstDataRow="1" firstDataCol="1"/>
  <pivotFields count="3">
    <pivotField axis="axisRow" allDrilled="1" subtotalTop="0" showAll="0" dataSourceSort="1" defaultSubtotal="0" defaultAttributeDrillState="1">
      <items count="1">
        <item x="0"/>
      </items>
    </pivotField>
    <pivotField dataField="1" subtotalTop="0" showAll="0" defaultSubtotal="0"/>
    <pivotField allDrilled="1" subtotalTop="0" showAll="0" dataSourceSort="1" defaultSubtotal="0" defaultAttributeDrillState="1"/>
  </pivotFields>
  <rowFields count="1">
    <field x="0"/>
  </rowFields>
  <rowItems count="2">
    <i>
      <x/>
    </i>
    <i t="grand">
      <x/>
    </i>
  </rowItems>
  <colItems count="1">
    <i/>
  </colItems>
  <dataFields count="1">
    <dataField name="Contagem Distinta de Descrição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26"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Contagem Distinta de Descrição"/>
  </pivotHierarchies>
  <pivotTableStyleInfo name="Modelo_EGR_D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08_Bco_Dados_Controle_Residuos_Jan_20_Jul_21.xlsm!Tabela1">
        <x15:activeTabTopLevelEntity name="[Tabela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E0A5E6-674F-4A9F-A984-0599E9950FA8}" name="Ton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73">
  <location ref="A36:B37" firstHeaderRow="1" firstDataRow="1" firstDataCol="1" rowPageCount="1" colPageCount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axis="axisRow" showAll="0" sortType="descending">
      <items count="9">
        <item m="1" x="3"/>
        <item m="1" x="2"/>
        <item m="1" x="4"/>
        <item m="1" x="5"/>
        <item m="1" x="6"/>
        <item x="0"/>
        <item m="1" x="1"/>
        <item m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axis="axisRow" showAll="0">
      <items count="7">
        <item m="1" x="2"/>
        <item m="1" x="3"/>
        <item m="1" x="4"/>
        <item m="1" x="1"/>
        <item x="0"/>
        <item m="1" x="5"/>
        <item t="default"/>
      </items>
    </pivotField>
    <pivotField showAll="0"/>
    <pivotField showAll="0"/>
    <pivotField showAll="0"/>
    <pivotField dataField="1" showAll="0"/>
    <pivotField axis="axisPage" multipleItemSelectionAllowed="1" showAll="0">
      <items count="9">
        <item h="1" m="1" x="4"/>
        <item h="1" m="1" x="6"/>
        <item h="1" m="1" x="1"/>
        <item m="1" x="2"/>
        <item h="1" m="1" x="5"/>
        <item h="1" x="0"/>
        <item h="1" m="1" x="3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7"/>
  </rowFields>
  <rowItems count="1">
    <i t="grand">
      <x/>
    </i>
  </rowItems>
  <colItems count="1">
    <i/>
  </colItems>
  <pageFields count="1">
    <pageField fld="12" hier="-1"/>
  </pageFields>
  <dataFields count="1">
    <dataField name="Soma de Quantidade Gerada" fld="11" baseField="7" baseItem="2" numFmtId="4"/>
  </dataFields>
  <chartFormats count="20"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2" format="9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7" count="1" selected="0">
            <x v="0"/>
          </reference>
        </references>
      </pivotArea>
    </chartFormat>
    <chartFormat chart="2" format="10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7" count="1" selected="0">
            <x v="2"/>
          </reference>
        </references>
      </pivotArea>
    </chartFormat>
    <chartFormat chart="48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8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48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7" count="1" selected="0">
            <x v="0"/>
          </reference>
        </references>
      </pivotArea>
    </chartFormat>
    <chartFormat chart="49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9" format="15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49" format="16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7" count="1" selected="0">
            <x v="0"/>
          </reference>
        </references>
      </pivotArea>
    </chartFormat>
    <chartFormat chart="2" format="1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7" count="1" selected="0">
            <x v="0"/>
          </reference>
        </references>
      </pivotArea>
    </chartFormat>
    <chartFormat chart="2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7" count="1" selected="0">
            <x v="0"/>
          </reference>
        </references>
      </pivotArea>
    </chartFormat>
    <chartFormat chart="12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2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7" count="1" selected="0">
            <x v="0"/>
          </reference>
        </references>
      </pivotArea>
    </chartFormat>
    <chartFormat chart="122" format="15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122" format="16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7" count="1" selected="0">
            <x v="0"/>
          </reference>
        </references>
      </pivotArea>
    </chartFormat>
    <chartFormat chart="123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3" format="18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7" count="1" selected="0">
            <x v="0"/>
          </reference>
        </references>
      </pivotArea>
    </chartFormat>
    <chartFormat chart="123" format="19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  <chartFormat chart="123" format="20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7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BE20F-2E04-4864-A8BA-11AC0FCDD96D}" name="Unid.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55">
  <location ref="A59:B60" firstHeaderRow="1" firstDataRow="1" firstDataCol="1" rowPageCount="1" colPageCount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axis="axisRow" showAll="0" sortType="descending">
      <items count="9">
        <item m="1" x="3"/>
        <item m="1" x="2"/>
        <item m="1" x="4"/>
        <item m="1" x="5"/>
        <item m="1" x="6"/>
        <item h="1" x="0"/>
        <item h="1" m="1" x="1"/>
        <item h="1" m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axis="axisRow" showAll="0">
      <items count="7">
        <item m="1" x="2"/>
        <item m="1" x="3"/>
        <item m="1" x="4"/>
        <item m="1" x="1"/>
        <item x="0"/>
        <item m="1" x="5"/>
        <item t="default"/>
      </items>
    </pivotField>
    <pivotField showAll="0"/>
    <pivotField showAll="0"/>
    <pivotField showAll="0"/>
    <pivotField dataField="1" showAll="0"/>
    <pivotField axis="axisPage" multipleItemSelectionAllowed="1" showAll="0">
      <items count="9">
        <item m="1" x="4"/>
        <item m="1" x="6"/>
        <item h="1" m="1" x="1"/>
        <item h="1" m="1" x="2"/>
        <item m="1" x="5"/>
        <item h="1" x="0"/>
        <item h="1" m="1" x="3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7"/>
  </rowFields>
  <rowItems count="1">
    <i t="grand">
      <x/>
    </i>
  </rowItems>
  <colItems count="1">
    <i/>
  </colItems>
  <pageFields count="1">
    <pageField fld="12" hier="-1"/>
  </pageFields>
  <dataFields count="1">
    <dataField name="Soma de Quantidade Gerada" fld="11" baseField="0" baseItem="1755776" numFmtId="3"/>
  </dataFields>
  <formats count="2">
    <format dxfId="2">
      <pivotArea dataOnly="0" labelOnly="1" fieldPosition="0">
        <references count="1">
          <reference field="1" count="3">
            <x v="0"/>
            <x v="1"/>
            <x v="2"/>
          </reference>
        </references>
      </pivotArea>
    </format>
    <format dxfId="1">
      <pivotArea outline="0" fieldPosition="0">
        <references count="1">
          <reference field="4294967294" count="1">
            <x v="0"/>
          </reference>
        </references>
      </pivotArea>
    </format>
  </formats>
  <chartFormats count="11">
    <chartFormat chart="9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2"/>
          </reference>
        </references>
      </pivotArea>
    </chartFormat>
    <chartFormat chart="1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3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1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4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7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33882A-718C-4AEF-BBD7-097CB323DEFC}" name="Encaminhado para reciclagem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91">
  <location ref="D37:E38" firstHeaderRow="1" firstDataRow="1" firstDataCol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showAll="0"/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 sortType="descending">
      <items count="9">
        <item m="1" x="3"/>
        <item m="1" x="4"/>
        <item m="1" x="6"/>
        <item m="1" x="1"/>
        <item m="1" x="7"/>
        <item m="1" x="2"/>
        <item m="1" x="5"/>
        <item h="1"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Row" showAll="0" sortType="descending">
      <items count="13">
        <item h="1" x="0"/>
        <item m="1" x="5"/>
        <item m="1" x="2"/>
        <item m="1" x="9"/>
        <item m="1" x="4"/>
        <item m="1" x="1"/>
        <item m="1" x="3"/>
        <item m="1" x="11"/>
        <item m="1" x="10"/>
        <item m="1" x="6"/>
        <item m="1" x="7"/>
        <item m="1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</pivotFields>
  <rowFields count="2">
    <field x="12"/>
    <field x="17"/>
  </rowFields>
  <rowItems count="1">
    <i t="grand">
      <x/>
    </i>
  </rowItems>
  <colItems count="1">
    <i/>
  </colItems>
  <dataFields count="1">
    <dataField name="Soma de Quantidade Gerada" fld="11" showDataAs="percentOfTotal" baseField="0" baseItem="1755776" numFmtId="10"/>
  </dataFields>
  <chartFormats count="31">
    <chartFormat chart="2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6" format="2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9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0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6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7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5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3"/>
          </reference>
        </references>
      </pivotArea>
    </chartFormat>
    <chartFormat chart="2" format="36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5"/>
          </reference>
        </references>
      </pivotArea>
    </chartFormat>
    <chartFormat chart="2" format="37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3"/>
          </reference>
        </references>
      </pivotArea>
    </chartFormat>
    <chartFormat chart="2" format="38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5"/>
          </reference>
        </references>
      </pivotArea>
    </chartFormat>
    <chartFormat chart="2" format="39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8"/>
          </reference>
        </references>
      </pivotArea>
    </chartFormat>
    <chartFormat chart="2" format="40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11"/>
          </reference>
        </references>
      </pivotArea>
    </chartFormat>
    <chartFormat chart="163" format="4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3" format="42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3"/>
          </reference>
        </references>
      </pivotArea>
    </chartFormat>
    <chartFormat chart="163" format="43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5"/>
          </reference>
        </references>
      </pivotArea>
    </chartFormat>
    <chartFormat chart="163" format="44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3"/>
          </reference>
        </references>
      </pivotArea>
    </chartFormat>
    <chartFormat chart="163" format="45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5"/>
          </reference>
        </references>
      </pivotArea>
    </chartFormat>
    <chartFormat chart="163" format="46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8"/>
          </reference>
        </references>
      </pivotArea>
    </chartFormat>
    <chartFormat chart="164" format="4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4" format="48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3"/>
          </reference>
        </references>
      </pivotArea>
    </chartFormat>
    <chartFormat chart="164" format="49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5"/>
          </reference>
        </references>
      </pivotArea>
    </chartFormat>
    <chartFormat chart="164" format="50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3"/>
          </reference>
        </references>
      </pivotArea>
    </chartFormat>
    <chartFormat chart="164" format="51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5"/>
          </reference>
        </references>
      </pivotArea>
    </chartFormat>
    <chartFormat chart="164" format="52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8"/>
          </reference>
        </references>
      </pivotArea>
    </chartFormat>
    <chartFormat chart="2" format="41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2"/>
          </reference>
        </references>
      </pivotArea>
    </chartFormat>
    <chartFormat chart="2" format="42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7" count="1" selected="0">
            <x v="4"/>
          </reference>
        </references>
      </pivotArea>
    </chartFormat>
    <chartFormat chart="2" format="43">
      <pivotArea type="data" outline="0" fieldPosition="0">
        <references count="3">
          <reference field="4294967294" count="1" selected="0">
            <x v="0"/>
          </reference>
          <reference field="12" count="1" selected="0">
            <x v="5"/>
          </reference>
          <reference field="17" count="1" selected="0">
            <x v="2"/>
          </reference>
        </references>
      </pivotArea>
    </chartFormat>
    <chartFormat chart="2" format="46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A366BD-4575-44BD-AC16-30D1176080EC}" name="Tabela dinâ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8">
  <location ref="A104:B106" firstHeaderRow="1" firstDataRow="1" firstDataCol="1"/>
  <pivotFields count="22">
    <pivotField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showAll="0"/>
    <pivotField axis="axisRow" dataField="1" showAll="0" sortType="descending">
      <items count="27">
        <item x="0"/>
        <item m="1" x="9"/>
        <item m="1" x="17"/>
        <item m="1" x="13"/>
        <item m="1" x="21"/>
        <item m="1" x="14"/>
        <item m="1" x="11"/>
        <item m="1" x="15"/>
        <item m="1" x="2"/>
        <item m="1" x="18"/>
        <item m="1" x="16"/>
        <item m="1" x="3"/>
        <item m="1" x="20"/>
        <item m="1" x="25"/>
        <item m="1" x="22"/>
        <item m="1" x="23"/>
        <item m="1" x="24"/>
        <item m="1" x="10"/>
        <item m="1" x="8"/>
        <item m="1" x="12"/>
        <item m="1" x="6"/>
        <item m="1" x="5"/>
        <item m="1" x="19"/>
        <item m="1" x="7"/>
        <item m="1" x="4"/>
        <item m="1" x="1"/>
        <item t="default"/>
      </items>
    </pivotField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Contagem de Empreiteira Responsável" fld="2" subtotal="count" baseField="2" baseItem="21"/>
  </dataFields>
  <chartFormats count="2"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C78C15-2255-4A9B-9156-7FAE27AFE4E5}" name="m³" cacheId="1" applyNumberFormats="0" applyBorderFormats="0" applyFontFormats="0" applyPatternFormats="0" applyAlignmentFormats="0" applyWidthHeightFormats="1" dataCaption="Valores" showMissing="0" updatedVersion="8" minRefreshableVersion="3" useAutoFormatting="1" itemPrintTitles="1" createdVersion="6" indent="0" outline="1" outlineData="1" multipleFieldFilters="0" chartFormat="214">
  <location ref="A6:B7" firstHeaderRow="1" firstDataRow="1" firstDataCol="1" rowPageCount="1" colPageCount="1"/>
  <pivotFields count="22">
    <pivotField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axis="axisRow" showAll="0">
      <items count="9">
        <item m="1" x="3"/>
        <item m="1" x="2"/>
        <item m="1" x="4"/>
        <item m="1" x="5"/>
        <item m="1" x="6"/>
        <item h="1" x="0"/>
        <item h="1" m="1" x="1"/>
        <item h="1" m="1" x="7"/>
        <item t="default"/>
      </items>
    </pivotField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axis="axisRow" showAll="0" sortType="descending">
      <items count="7">
        <item m="1" x="2"/>
        <item m="1" x="3"/>
        <item m="1" x="4"/>
        <item m="1" x="1"/>
        <item h="1" x="0"/>
        <item m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multipleItemSelectionAllowed="1" showAll="0"/>
    <pivotField showAll="0"/>
    <pivotField showAll="0"/>
    <pivotField dataField="1" showAll="0"/>
    <pivotField axis="axisPage" multipleItemSelectionAllowed="1" showAll="0">
      <items count="9">
        <item h="1" m="1" x="4"/>
        <item h="1" m="1" x="6"/>
        <item m="1" x="1"/>
        <item h="1" m="1" x="2"/>
        <item h="1" m="1" x="5"/>
        <item h="1" x="0"/>
        <item h="1" m="1" x="3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7"/>
  </rowFields>
  <rowItems count="1">
    <i t="grand">
      <x/>
    </i>
  </rowItems>
  <colItems count="1">
    <i/>
  </colItems>
  <pageFields count="1">
    <pageField fld="12" hier="-1"/>
  </pageFields>
  <dataFields count="1">
    <dataField name="Soma de Quantidade Gerada" fld="11" baseField="7" baseItem="1" numFmtId="4"/>
  </dataFields>
  <formats count="2">
    <format dxfId="4">
      <pivotArea collapsedLevelsAreSubtotals="1" fieldPosition="0">
        <references count="1">
          <reference field="1" count="1">
            <x v="3"/>
          </reference>
        </references>
      </pivotArea>
    </format>
    <format dxfId="3">
      <pivotArea collapsedLevelsAreSubtotals="1" fieldPosition="0">
        <references count="2">
          <reference field="1" count="1" selected="0">
            <x v="3"/>
          </reference>
          <reference field="7" count="1">
            <x v="2"/>
          </reference>
        </references>
      </pivotArea>
    </format>
  </formats>
  <chartFormats count="2">
    <chartFormat chart="7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7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A9F378-CEA1-42F4-A4CB-656DEFAA91FE}" name="Mensal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9">
  <location ref="D4:E6" firstHeaderRow="1" firstDataRow="2" firstDataCol="1"/>
  <pivotFields count="22">
    <pivotField axis="axisRow" numFmtId="164" showAll="0">
      <items count="33">
        <item m="1" x="24"/>
        <item m="1" x="19"/>
        <item m="1" x="16"/>
        <item m="1" x="13"/>
        <item m="1" x="10"/>
        <item m="1" x="7"/>
        <item m="1" x="4"/>
        <item m="1" x="2"/>
        <item m="1" x="31"/>
        <item m="1" x="29"/>
        <item m="1" x="25"/>
        <item m="1" x="20"/>
        <item m="1" x="26"/>
        <item m="1" x="21"/>
        <item m="1" x="17"/>
        <item m="1" x="14"/>
        <item m="1" x="11"/>
        <item m="1" x="8"/>
        <item m="1" x="5"/>
        <item m="1" x="3"/>
        <item m="1" x="1"/>
        <item m="1" x="30"/>
        <item m="1" x="27"/>
        <item m="1" x="22"/>
        <item m="1" x="28"/>
        <item m="1" x="23"/>
        <item m="1" x="18"/>
        <item m="1" x="15"/>
        <item m="1" x="12"/>
        <item m="1" x="9"/>
        <item m="1" x="6"/>
        <item x="0"/>
        <item t="default"/>
      </items>
    </pivotField>
    <pivotField showAll="0">
      <items count="9">
        <item m="1" x="3"/>
        <item m="1" x="2"/>
        <item m="1" x="7"/>
        <item m="1" x="1"/>
        <item m="1" x="4"/>
        <item m="1" x="5"/>
        <item m="1" x="6"/>
        <item x="0"/>
        <item t="default"/>
      </items>
    </pivotField>
    <pivotField showAll="0"/>
    <pivotField showAll="0">
      <items count="5">
        <item m="1" x="2"/>
        <item m="1" x="1"/>
        <item m="1" x="3"/>
        <item x="0"/>
        <item t="default"/>
      </items>
    </pivotField>
    <pivotField showAll="0"/>
    <pivotField showAll="0"/>
    <pivotField showAll="0"/>
    <pivotField multipleItemSelectionAllowed="1" showAll="0">
      <items count="7">
        <item m="1" x="2"/>
        <item m="1" x="3"/>
        <item m="1" x="4"/>
        <item m="1" x="1"/>
        <item m="1" x="5"/>
        <item x="0"/>
        <item t="default"/>
      </items>
    </pivotField>
    <pivotField showAll="0"/>
    <pivotField showAll="0"/>
    <pivotField showAll="0"/>
    <pivotField dataField="1" showAll="0"/>
    <pivotField axis="axisCol" showAll="0">
      <items count="9">
        <item m="1" x="4"/>
        <item m="1" x="6"/>
        <item m="1" x="1"/>
        <item m="1" x="2"/>
        <item m="1" x="5"/>
        <item h="1" x="0"/>
        <item h="1" m="1" x="3"/>
        <item h="1"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">
    <i t="grand">
      <x/>
    </i>
  </rowItems>
  <colFields count="1">
    <field x="12"/>
  </colFields>
  <colItems count="1">
    <i t="grand">
      <x/>
    </i>
  </colItems>
  <dataFields count="1">
    <dataField name="Soma de Quantidade Gerada" fld="11" baseField="0" baseItem="1755776" numFmtId="4"/>
  </dataFields>
  <chartFormats count="4">
    <chartFormat chart="8" format="6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8" format="7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8" format="8" series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8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Modelo_EGR_D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Núcleo3" xr10:uid="{3A96FACB-A134-4845-BF23-53540513760C}" sourceName="Núcleo">
  <pivotTables>
    <pivotTable tabId="4" name="m³"/>
    <pivotTable tabId="4" name="Ton"/>
    <pivotTable tabId="4" name="Unid."/>
    <pivotTable tabId="4" name="Mensal"/>
    <pivotTable tabId="4" name="Local"/>
    <pivotTable tabId="4" name="Encaminhado para reciclagem"/>
    <pivotTable tabId="4" name="qnt. total"/>
    <pivotTable tabId="4" name="Tabela dinâmica3"/>
  </pivotTables>
  <data>
    <tabular pivotCacheId="1314955066">
      <items count="4">
        <i x="2" s="1" nd="1"/>
        <i x="1" s="1" nd="1"/>
        <i x="3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lasse_do_Resíduo__NBR_10004_042" xr10:uid="{0122C24C-C25A-4D52-A6CC-AB62E6B23B8B}" sourceName="Classe do Resíduo_x000a_(NBR 10004:04)">
  <pivotTables>
    <pivotTable tabId="4" name="Mensal"/>
    <pivotTable tabId="4" name="Local"/>
  </pivotTables>
  <data>
    <tabular pivotCacheId="1314955066">
      <items count="6">
        <i x="2" s="1" nd="1"/>
        <i x="3" s="1" nd="1"/>
        <i x="4" s="1" nd="1"/>
        <i x="1" s="1" nd="1"/>
        <i x="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" xr10:uid="{BB23A9AF-5868-4BF4-8826-ADD8E4C4CFB0}" sourceName="Data">
  <pivotTables>
    <pivotTable tabId="4" name="Mensal"/>
    <pivotTable tabId="4" name="m³"/>
    <pivotTable tabId="4" name="Ton"/>
    <pivotTable tabId="4" name="Unid."/>
    <pivotTable tabId="4" name="Local"/>
    <pivotTable tabId="4" name="Encaminhado para reciclagem"/>
    <pivotTable tabId="4" name="qnt. total"/>
    <pivotTable tabId="4" name="Tabela dinâmica3"/>
  </pivotTables>
  <data>
    <tabular pivotCacheId="1314955066">
      <items count="32">
        <i x="24" s="1" nd="1"/>
        <i x="19" s="1" nd="1"/>
        <i x="16" s="1" nd="1"/>
        <i x="13" s="1" nd="1"/>
        <i x="10" s="1" nd="1"/>
        <i x="7" s="1" nd="1"/>
        <i x="4" s="1" nd="1"/>
        <i x="2" s="1" nd="1"/>
        <i x="31" s="1" nd="1"/>
        <i x="29" s="1" nd="1"/>
        <i x="25" s="1" nd="1"/>
        <i x="20" s="1" nd="1"/>
        <i x="26" s="1" nd="1"/>
        <i x="21" s="1" nd="1"/>
        <i x="17" s="1" nd="1"/>
        <i x="14" s="1" nd="1"/>
        <i x="11" s="1" nd="1"/>
        <i x="8" s="1" nd="1"/>
        <i x="5" s="1" nd="1"/>
        <i x="3" s="1" nd="1"/>
        <i x="1" s="1" nd="1"/>
        <i x="30" s="1" nd="1"/>
        <i x="27" s="1" nd="1"/>
        <i x="22" s="1" nd="1"/>
        <i x="28" s="1" nd="1"/>
        <i x="23" s="1" nd="1"/>
        <i x="18" s="1" nd="1"/>
        <i x="15" s="1" nd="1"/>
        <i x="12" s="1" nd="1"/>
        <i x="9" s="1" nd="1"/>
        <i x="6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tividade1" xr10:uid="{9ECFE4D8-3095-4E5D-B9A1-F9BCF36098DB}" sourceName="Atividade">
  <pivotTables>
    <pivotTable tabId="4" name="Local"/>
    <pivotTable tabId="4" name="Mensal"/>
  </pivotTables>
  <data>
    <tabular pivotCacheId="1314955066">
      <items count="8">
        <i x="3" s="1" nd="1"/>
        <i x="2" s="1" nd="1"/>
        <i x="7" s="1" nd="1"/>
        <i x="1" s="1" nd="1"/>
        <i x="4" s="1" nd="1"/>
        <i x="5" s="1" nd="1"/>
        <i x="6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Unidade_de_Medida" xr10:uid="{A03B0019-DE60-4D61-8B87-DD7FF45F1AF6}" sourceName="Unidade de Medida">
  <pivotTables>
    <pivotTable tabId="4" name="Local"/>
  </pivotTables>
  <data>
    <tabular pivotCacheId="1314955066">
      <items count="8">
        <i x="3" s="1" nd="1"/>
        <i x="4" s="1" nd="1"/>
        <i x="6" s="1" nd="1"/>
        <i x="1" s="1" nd="1"/>
        <i x="7" s="1" nd="1"/>
        <i x="2" s="1" nd="1"/>
        <i x="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Núcleo" xr10:uid="{799CE20D-C3A3-4D4B-A7CD-FCA2C3CE7AE6}" sourceName="[Tabela1].[Núcleo]">
  <pivotTables>
    <pivotTable tabId="4" name="Tabela dinâmica1"/>
  </pivotTables>
  <data>
    <olap pivotCacheId="1358498124">
      <levels count="2">
        <level uniqueName="[Tabela1].[Núcleo].[(All)]" sourceCaption="(All)" count="0"/>
        <level uniqueName="[Tabela1].[Núcleo].[Núcleo]" sourceCaption="Núcleo" count="1">
          <ranges>
            <range startItem="0">
              <i n="[Tabela1].[Núcleo].&amp;" c="(vazio)"/>
            </range>
          </ranges>
        </level>
      </levels>
      <selections count="1">
        <selection n="[Tabela1].[Núcleo].[All]"/>
      </selections>
    </olap>
  </data>
  <extLst>
    <x:ext xmlns:x15="http://schemas.microsoft.com/office/spreadsheetml/2010/11/main" uri="{470722E0-AACD-4C17-9CDC-17EF765DBC7E}">
      <x15:slicerCacheHideItemsWithNoData count="1">
        <x15:slicerCacheOlapLevelName uniqueName="[Tabela1].[Núcleo].[Núcleo]" count="0"/>
      </x15:slicerCacheHideItemsWithNoData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úcleo 3" xr10:uid="{C6429C97-1C8F-44D3-98C1-A90A74AC9EB5}" cache="SegmentaçãodeDados_Núcleo3" caption="Núcleo" columnCount="3" rowHeight="193675"/>
  <slicer name="Classe do Resíduo_x000a_(NBR 10004:04) 2" xr10:uid="{FA1ED0CC-6DFC-4036-AEA5-20ECD7680A9D}" cache="SegmentaçãodeDados_Classe_do_Resíduo__NBR_10004_042" caption="Classe do Resíduo_x000a_(NBR 10004:04)" rowHeight="193675"/>
  <slicer name="Data" xr10:uid="{C9F7D2EB-959A-4739-A116-DE2D0872FD52}" cache="SegmentaçãodeDados_Data" caption="Data" columnCount="12" rowHeight="193675"/>
  <slicer name="Atividade 1" xr10:uid="{BBA4096C-9DB9-4FC9-A2E3-546EC4368774}" cache="SegmentaçãodeDados_Atividade1" caption="Atividade" rowHeight="193675"/>
  <slicer name="Unidade de Medida" xr10:uid="{824A2B3F-D8C7-4946-84CE-0ED0C7B95B3A}" cache="SegmentaçãodeDados_Unidade_de_Medida" caption="Unidade de Medida" rowHeight="199158"/>
  <slicer name="Núcleo" xr10:uid="{95DE2133-9AB3-4FDF-A730-3BA79DAAE032}" cache="SegmentaçãodeDados_Núcleo" caption="Núcleo" level="1" rowHeight="199158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ela8" displayName="Tabela8" ref="G4:G19" totalsRowShown="0" headerRowDxfId="72" dataDxfId="71">
  <autoFilter ref="G4:G19" xr:uid="{00000000-0009-0000-0100-000008000000}"/>
  <tableColumns count="1">
    <tableColumn id="1" xr3:uid="{00000000-0010-0000-0000-000001000000}" name="Núcleo 1" dataDxfId="70"/>
  </tableColumns>
  <tableStyleInfo name="Modelo_EGR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ela9" displayName="Tabela9" ref="H4:H14" totalsRowShown="0" headerRowDxfId="69" dataDxfId="68">
  <autoFilter ref="H4:H14" xr:uid="{00000000-0009-0000-0100-000009000000}"/>
  <tableColumns count="1">
    <tableColumn id="1" xr3:uid="{00000000-0010-0000-0100-000001000000}" name="Núcleo 2" dataDxfId="67"/>
  </tableColumns>
  <tableStyleInfo name="Modelo_EGR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ela10" displayName="Tabela10" ref="I4:I19" totalsRowShown="0" headerRowDxfId="66" dataDxfId="65">
  <autoFilter ref="I4:I19" xr:uid="{00000000-0009-0000-0100-00000A000000}"/>
  <tableColumns count="1">
    <tableColumn id="1" xr3:uid="{00000000-0010-0000-0200-000001000000}" name="Núcleo 3" dataDxfId="64"/>
  </tableColumns>
  <tableStyleInfo name="Modelo_EGR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AB5268-FFE6-4D42-87B8-86B61DE71F56}" name="Mes_Tabela" displayName="Mes_Tabela" ref="A5:A79" totalsRowShown="0" headerRowDxfId="63" dataDxfId="62">
  <autoFilter ref="A5:A79" xr:uid="{39AB5268-FFE6-4D42-87B8-86B61DE71F56}"/>
  <tableColumns count="1">
    <tableColumn id="1" xr3:uid="{1F85F54A-7FDE-413A-A503-0C6074645691}" name="Mês" dataDxfId="61"/>
  </tableColumns>
  <tableStyleInfo name="Modelo_EGR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5B7ACDD-3FC9-4A11-AFDE-E3F279A90C05}" name="Atividade_Tabela" displayName="Atividade_Tabela" ref="C5:C11" totalsRowShown="0" headerRowDxfId="60" dataDxfId="59">
  <autoFilter ref="C5:C11" xr:uid="{55B7ACDD-3FC9-4A11-AFDE-E3F279A90C05}"/>
  <tableColumns count="1">
    <tableColumn id="1" xr3:uid="{3F24E279-BBB4-468C-A134-F7CF0E7D793A}" name="Atividade" dataDxfId="58"/>
  </tableColumns>
  <tableStyleInfo name="Modelo_EGR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0A135BA-2AE8-4E4C-859F-A371EFC5D55F}" name="Empreiteira_Tabela" displayName="Empreiteira_Tabela" ref="E5:E34" totalsRowShown="0" headerRowDxfId="57" dataDxfId="56">
  <autoFilter ref="E5:E34" xr:uid="{E0A135BA-2AE8-4E4C-859F-A371EFC5D55F}"/>
  <sortState xmlns:xlrd2="http://schemas.microsoft.com/office/spreadsheetml/2017/richdata2" ref="E6:E33">
    <sortCondition ref="E31:E33"/>
  </sortState>
  <tableColumns count="1">
    <tableColumn id="1" xr3:uid="{A8B41FFA-08C0-40B4-A9E8-6C8C5F42A8AF}" name="Empreiteira" dataDxfId="55"/>
  </tableColumns>
  <tableStyleInfo name="Modelo_EGR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926DF7-A728-4289-AA60-DA59AC00041D}" name="Classe_Tabela" displayName="Classe_Tabela" ref="C17:C22" totalsRowShown="0" headerRowDxfId="54" dataDxfId="53">
  <autoFilter ref="C17:C22" xr:uid="{B3926DF7-A728-4289-AA60-DA59AC00041D}"/>
  <tableColumns count="1">
    <tableColumn id="1" xr3:uid="{35E1788C-AD14-42ED-9237-9E2590D2210F}" name="Classes" dataDxfId="52"/>
  </tableColumns>
  <tableStyleInfo name="Modelo_EGR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0D07C0-E5B9-4D74-9439-CF3A3F58AEFD}" name="Descricao_Tabela" displayName="Descricao_Tabela" ref="E44:E81" totalsRowShown="0" headerRowDxfId="51" dataDxfId="50">
  <autoFilter ref="E44:E81" xr:uid="{990D07C0-E5B9-4D74-9439-CF3A3F58AEFD}"/>
  <tableColumns count="1">
    <tableColumn id="1" xr3:uid="{478C7D47-A482-4230-B8B9-DCC3F3C16305}" name="Descrição" dataDxfId="49"/>
  </tableColumns>
  <tableStyleInfo name="Modelo_EGR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E99C951-4E14-4322-A2B1-AF8F4974745B}" name="Fonte_Geracao_Tabela" displayName="Fonte_Geracao_Tabela" ref="C49:C54" totalsRowShown="0" headerRowDxfId="48" dataDxfId="47">
  <autoFilter ref="C49:C54" xr:uid="{3E99C951-4E14-4322-A2B1-AF8F4974745B}"/>
  <tableColumns count="1">
    <tableColumn id="1" xr3:uid="{4AB819D9-CABB-49C7-BE76-35508BC1638D}" name="Fonte(s) de Geração" dataDxfId="46"/>
  </tableColumns>
  <tableStyleInfo name="Modelo_EGR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A8EF26-7798-47C3-9BDF-16502245618D}" name="Unidade_Medida_Tabela" displayName="Unidade_Medida_Tabela" ref="C61:C66" totalsRowShown="0" headerRowDxfId="45" dataDxfId="44">
  <autoFilter ref="C61:C66" xr:uid="{1EA8EF26-7798-47C3-9BDF-16502245618D}"/>
  <tableColumns count="1">
    <tableColumn id="1" xr3:uid="{B1D6FFFE-2289-4A75-92E9-ED911992D5C5}" name="Unidade de Medida" dataDxfId="43"/>
  </tableColumns>
  <tableStyleInfo name="Modelo_EGR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5E91EC-B084-4F2D-B3AB-A8673D18A503}" name="Coletadora_Tabela" displayName="Coletadora_Tabela" ref="G44:G116" totalsRowShown="0" headerRowDxfId="42" dataDxfId="41">
  <autoFilter ref="G44:G116" xr:uid="{875E91EC-B084-4F2D-B3AB-A8673D18A503}"/>
  <tableColumns count="1">
    <tableColumn id="1" xr3:uid="{E1893978-D156-43FD-BBAB-CF2FC7C897BC}" name="Coletadora" dataDxfId="40"/>
  </tableColumns>
  <tableStyleInfo name="Modelo_EGR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873C72-BB1B-4FA7-A5C3-3B46E3A7F482}" name="Destino_Final_Tabela" displayName="Destino_Final_Tabela" ref="I44:I112" totalsRowShown="0" headerRowDxfId="39" dataDxfId="38">
  <autoFilter ref="I44:I112" xr:uid="{1D873C72-BB1B-4FA7-A5C3-3B46E3A7F482}"/>
  <sortState xmlns:xlrd2="http://schemas.microsoft.com/office/spreadsheetml/2017/richdata2" ref="I45:I110">
    <sortCondition ref="I109:I110"/>
  </sortState>
  <tableColumns count="1">
    <tableColumn id="1" xr3:uid="{96FC2FCB-C616-4757-945A-1471E017D60A}" name="Destino Final" dataDxfId="37"/>
  </tableColumns>
  <tableStyleInfo name="Modelo_EGR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C7ABB3-D096-43ED-AC06-328BBC7CEC81}" name="Tipologia_Destinacao_Final_Tabela" displayName="Tipologia_Destinacao_Final_Tabela" ref="C30:C43" totalsRowShown="0" headerRowDxfId="36" dataDxfId="35">
  <autoFilter ref="C30:C43" xr:uid="{75C7ABB3-D096-43ED-AC06-328BBC7CEC81}"/>
  <sortState xmlns:xlrd2="http://schemas.microsoft.com/office/spreadsheetml/2017/richdata2" ref="C31:C41">
    <sortCondition ref="C41"/>
  </sortState>
  <tableColumns count="1">
    <tableColumn id="1" xr3:uid="{24E6B2C5-FDDD-4561-B2BB-846ED9E6B56B}" name="Tipologia de Destinação Final" dataDxfId="34"/>
  </tableColumns>
  <tableStyleInfo name="Modelo_EGR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6F31F0C-DC0E-40A3-8591-00E5A2139B4F}" name="Encaminhamento_Reciclagem_Tabela" displayName="Encaminhamento_Reciclagem_Tabela" ref="C71:C75" totalsRowShown="0" headerRowDxfId="33" dataDxfId="32">
  <autoFilter ref="C71:C75" xr:uid="{56F31F0C-DC0E-40A3-8591-00E5A2139B4F}"/>
  <tableColumns count="1">
    <tableColumn id="1" xr3:uid="{27BDF23B-7CAA-4101-84F7-0F3E7419091A}" name="Encaminhamento Reciclagem" dataDxfId="31"/>
  </tableColumns>
  <tableStyleInfo name="Modelo_EGR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a1" displayName="Tabela1" ref="A3:X51" totalsRowShown="0" headerRowDxfId="30" dataDxfId="29">
  <autoFilter ref="A3:X51" xr:uid="{00000000-000C-0000-FFFF-FFFF03000000}"/>
  <tableColumns count="24">
    <tableColumn id="1" xr3:uid="{00000000-0010-0000-0300-000001000000}" name="Data" dataDxfId="28"/>
    <tableColumn id="2" xr3:uid="{00000000-0010-0000-0300-000002000000}" name="Atividade" dataDxfId="27"/>
    <tableColumn id="3" xr3:uid="{00000000-0010-0000-0300-000003000000}" name="Empreiteira Responsável" dataDxfId="26"/>
    <tableColumn id="4" xr3:uid="{00000000-0010-0000-0300-000004000000}" name="Núcleo" dataDxfId="25"/>
    <tableColumn id="26" xr3:uid="{00000000-0010-0000-0300-00001A000000}" name="Colunas" dataDxfId="24">
      <calculatedColumnFormula>MATCH(Tabela1[[#This Row],[Núcleo]],Controle!$G$4:$I$4,1)</calculatedColumnFormula>
    </tableColumn>
    <tableColumn id="25" xr3:uid="{00000000-0010-0000-0300-000019000000}" name="Altura" dataDxfId="23">
      <calculatedColumnFormula>OFFSET(Controle!$F$3,0,Tabela1[[#This Row],[Colunas]],1,1)</calculatedColumnFormula>
    </tableColumn>
    <tableColumn id="5" xr3:uid="{00000000-0010-0000-0300-000005000000}" name="Praça de Pedágio/ Rodovia (Trecho)" dataDxfId="22"/>
    <tableColumn id="7" xr3:uid="{00000000-0010-0000-0300-000007000000}" name="Classe do Resíduo_x000a_(NBR 10004:04)" dataDxfId="21"/>
    <tableColumn id="30" xr3:uid="{00000000-0010-0000-0300-00001E000000}" name="Descrição" dataDxfId="20"/>
    <tableColumn id="8" xr3:uid="{00000000-0010-0000-0300-000008000000}" name="Informações Adicionais em Relação a Descrição dos Resíduos" dataDxfId="19"/>
    <tableColumn id="9" xr3:uid="{00000000-0010-0000-0300-000009000000}" name="Fonte(s) de Geração" dataDxfId="18"/>
    <tableColumn id="10" xr3:uid="{00000000-0010-0000-0300-00000A000000}" name="Quantidade Gerada" dataDxfId="17"/>
    <tableColumn id="11" xr3:uid="{00000000-0010-0000-0300-00000B000000}" name="Unidade de Medida" dataDxfId="16"/>
    <tableColumn id="12" xr3:uid="{00000000-0010-0000-0300-00000C000000}" name="Encaminhado para Reciclagem/ Reutilização?" dataDxfId="15"/>
    <tableColumn id="13" xr3:uid="{00000000-0010-0000-0300-00000D000000}" name="Nº  MTR" dataDxfId="14"/>
    <tableColumn id="14" xr3:uid="{00000000-0010-0000-0300-00000E000000}" name="Coletadora" dataDxfId="13"/>
    <tableColumn id="15" xr3:uid="{00000000-0010-0000-0300-00000F000000}" name="Destino Final" dataDxfId="12"/>
    <tableColumn id="19" xr3:uid="{D8C12926-67C5-4C9B-90B0-3E513083D5C0}" name="Tipologia de Destinação Final" dataDxfId="11"/>
    <tableColumn id="16" xr3:uid="{00000000-0010-0000-0300-000010000000}" name="Nº CDF" dataDxfId="10"/>
    <tableColumn id="17" xr3:uid="{00000000-0010-0000-0300-000011000000}" name="Data da Destinação Final" dataDxfId="9"/>
    <tableColumn id="20" xr3:uid="{521919A1-9159-4D85-98B4-79877CA4F68D}" name="Nº DMR " dataDxfId="8"/>
    <tableColumn id="21" xr3:uid="{254FA437-8CDD-4DD4-A443-5D6F15B8B3B1}" name="Data da DMR" dataDxfId="7"/>
    <tableColumn id="6" xr3:uid="{3389BC4F-C7EF-485A-A20A-8AAB2A9FEF82}" name="Pendências" dataDxfId="6"/>
    <tableColumn id="18" xr3:uid="{00000000-0010-0000-0300-000012000000}" name="Observações" dataDxfId="5"/>
  </tableColumns>
  <tableStyleInfo name="Modelo_EGR" showFirstColumn="0" showLastColumn="0" showRowStripes="1" showColumnStripes="0"/>
</table>
</file>

<file path=xl/theme/theme1.xml><?xml version="1.0" encoding="utf-8"?>
<a:theme xmlns:a="http://schemas.openxmlformats.org/drawingml/2006/main" name="Tema_EGR2">
  <a:themeElements>
    <a:clrScheme name="Personalizada 1">
      <a:dk1>
        <a:sysClr val="windowText" lastClr="000000"/>
      </a:dk1>
      <a:lt1>
        <a:sysClr val="window" lastClr="FFFFFF"/>
      </a:lt1>
      <a:dk2>
        <a:srgbClr val="385623"/>
      </a:dk2>
      <a:lt2>
        <a:srgbClr val="C4D79B"/>
      </a:lt2>
      <a:accent1>
        <a:srgbClr val="41694F"/>
      </a:accent1>
      <a:accent2>
        <a:srgbClr val="FFC000"/>
      </a:accent2>
      <a:accent3>
        <a:srgbClr val="5E8C6A"/>
      </a:accent3>
      <a:accent4>
        <a:srgbClr val="EC6707"/>
      </a:accent4>
      <a:accent5>
        <a:srgbClr val="ED7D31"/>
      </a:accent5>
      <a:accent6>
        <a:srgbClr val="EA9288"/>
      </a:accent6>
      <a:hlink>
        <a:srgbClr val="BF9000"/>
      </a:hlink>
      <a:folHlink>
        <a:srgbClr val="B14D05"/>
      </a:folHlink>
    </a:clrScheme>
    <a:fontScheme name="Personalizada 1">
      <a:majorFont>
        <a:latin typeface="Spranq Eco Sans"/>
        <a:ea typeface=""/>
        <a:cs typeface=""/>
      </a:majorFont>
      <a:minorFont>
        <a:latin typeface="Spranq Eco Sans"/>
        <a:ea typeface=""/>
        <a:cs typeface="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4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T7"/>
  <sheetViews>
    <sheetView workbookViewId="0">
      <selection activeCell="E1" sqref="E1:F1048576"/>
    </sheetView>
  </sheetViews>
  <sheetFormatPr defaultColWidth="9.140625" defaultRowHeight="12"/>
  <cols>
    <col min="1" max="1" width="14.85546875" style="1" bestFit="1" customWidth="1"/>
    <col min="2" max="2" width="9.140625" style="1"/>
    <col min="3" max="3" width="14.5703125" style="1" customWidth="1"/>
    <col min="4" max="4" width="9.140625" style="1"/>
    <col min="5" max="6" width="0" style="1" hidden="1" customWidth="1"/>
    <col min="7" max="7" width="10.7109375" style="1" customWidth="1"/>
    <col min="8" max="8" width="14.85546875" style="1" customWidth="1"/>
    <col min="9" max="9" width="10.7109375" style="1" customWidth="1"/>
    <col min="10" max="10" width="15.42578125" style="1" customWidth="1"/>
    <col min="11" max="13" width="10.7109375" style="1" customWidth="1"/>
    <col min="14" max="14" width="12.140625" style="1" customWidth="1"/>
    <col min="15" max="15" width="10.7109375" style="1" customWidth="1"/>
    <col min="16" max="16" width="12.42578125" style="1" customWidth="1"/>
    <col min="17" max="18" width="9.140625" style="1"/>
    <col min="19" max="19" width="11.42578125" style="1" customWidth="1"/>
    <col min="20" max="20" width="12.140625" style="1" customWidth="1"/>
    <col min="21" max="16384" width="9.140625" style="1"/>
  </cols>
  <sheetData>
    <row r="1" spans="1:20" ht="57.75" customHeight="1"/>
    <row r="3" spans="1:20">
      <c r="A3" s="10" t="s">
        <v>75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6"/>
    </row>
    <row r="4" spans="1:20" ht="60">
      <c r="A4" s="13" t="s">
        <v>0</v>
      </c>
      <c r="B4" s="13" t="s">
        <v>1</v>
      </c>
      <c r="C4" s="13" t="s">
        <v>126</v>
      </c>
      <c r="D4" s="13" t="s">
        <v>27</v>
      </c>
      <c r="E4" s="13" t="s">
        <v>47</v>
      </c>
      <c r="F4" s="13" t="s">
        <v>36</v>
      </c>
      <c r="G4" s="13" t="s">
        <v>67</v>
      </c>
      <c r="H4" s="13" t="s">
        <v>68</v>
      </c>
      <c r="I4" s="13" t="s">
        <v>71</v>
      </c>
      <c r="J4" s="13" t="s">
        <v>105</v>
      </c>
      <c r="K4" s="13" t="s">
        <v>106</v>
      </c>
      <c r="L4" s="13" t="s">
        <v>112</v>
      </c>
      <c r="M4" s="13" t="s">
        <v>113</v>
      </c>
      <c r="N4" s="13" t="s">
        <v>119</v>
      </c>
      <c r="O4" s="13" t="s">
        <v>120</v>
      </c>
      <c r="P4" s="13" t="s">
        <v>121</v>
      </c>
      <c r="Q4" s="13" t="s">
        <v>122</v>
      </c>
      <c r="R4" s="13" t="s">
        <v>123</v>
      </c>
      <c r="S4" s="14" t="s">
        <v>124</v>
      </c>
      <c r="T4" s="13" t="s">
        <v>125</v>
      </c>
    </row>
    <row r="5" spans="1:20" ht="55.5" customHeight="1">
      <c r="A5" s="19" t="s">
        <v>187</v>
      </c>
      <c r="B5" s="19" t="s">
        <v>188</v>
      </c>
      <c r="C5" s="19" t="s">
        <v>189</v>
      </c>
      <c r="D5" s="19" t="s">
        <v>190</v>
      </c>
      <c r="E5" s="15"/>
      <c r="F5" s="15"/>
      <c r="G5" s="19" t="s">
        <v>191</v>
      </c>
      <c r="H5" s="19" t="s">
        <v>192</v>
      </c>
      <c r="I5" s="19" t="s">
        <v>193</v>
      </c>
      <c r="J5" s="20" t="s">
        <v>194</v>
      </c>
      <c r="K5" s="19" t="s">
        <v>195</v>
      </c>
      <c r="L5" s="19" t="s">
        <v>196</v>
      </c>
      <c r="M5" s="19" t="s">
        <v>197</v>
      </c>
      <c r="N5" s="19" t="s">
        <v>198</v>
      </c>
      <c r="O5" s="19" t="s">
        <v>199</v>
      </c>
      <c r="P5" s="19" t="s">
        <v>200</v>
      </c>
      <c r="Q5" s="21" t="s">
        <v>201</v>
      </c>
      <c r="R5" s="19" t="s">
        <v>202</v>
      </c>
      <c r="S5" s="19" t="s">
        <v>203</v>
      </c>
      <c r="T5" s="20" t="s">
        <v>204</v>
      </c>
    </row>
    <row r="7" spans="1:20">
      <c r="G7" s="7"/>
      <c r="H7" s="7"/>
      <c r="I7" s="8" t="s">
        <v>205</v>
      </c>
      <c r="J7" s="7"/>
      <c r="K7" s="7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L116"/>
  <sheetViews>
    <sheetView topLeftCell="A27" zoomScale="80" zoomScaleNormal="80" workbookViewId="0">
      <selection activeCell="A39" sqref="A39"/>
    </sheetView>
  </sheetViews>
  <sheetFormatPr defaultColWidth="9.140625" defaultRowHeight="12"/>
  <cols>
    <col min="1" max="1" width="11.140625" style="1" customWidth="1"/>
    <col min="2" max="2" width="5.85546875" style="1" customWidth="1"/>
    <col min="3" max="3" width="31.85546875" style="1" customWidth="1"/>
    <col min="4" max="4" width="6.42578125" style="1" customWidth="1"/>
    <col min="5" max="5" width="68.140625" style="1" bestFit="1" customWidth="1"/>
    <col min="6" max="6" width="31.42578125" style="1" customWidth="1"/>
    <col min="7" max="7" width="66.85546875" style="1" bestFit="1" customWidth="1"/>
    <col min="8" max="8" width="37.7109375" style="1" bestFit="1" customWidth="1"/>
    <col min="9" max="9" width="60.7109375" style="1" bestFit="1" customWidth="1"/>
    <col min="10" max="10" width="30" style="1" bestFit="1" customWidth="1"/>
    <col min="11" max="16384" width="9.140625" style="1"/>
  </cols>
  <sheetData>
    <row r="1" spans="1:12" ht="57.75" customHeight="1"/>
    <row r="3" spans="1:12">
      <c r="G3" s="1">
        <f>COUNTA(Tabela8[Núcleo 1])</f>
        <v>15</v>
      </c>
      <c r="H3" s="1">
        <f>COUNTA(Tabela9[Núcleo 2])</f>
        <v>10</v>
      </c>
      <c r="I3" s="1">
        <f>COUNTA(Tabela10[Núcleo 3])</f>
        <v>15</v>
      </c>
    </row>
    <row r="4" spans="1:12">
      <c r="G4" s="1" t="s">
        <v>28</v>
      </c>
      <c r="H4" s="1" t="s">
        <v>29</v>
      </c>
      <c r="I4" s="1" t="s">
        <v>30</v>
      </c>
    </row>
    <row r="5" spans="1:12">
      <c r="A5" s="6" t="s">
        <v>2</v>
      </c>
      <c r="B5" s="6"/>
      <c r="C5" s="6" t="s">
        <v>1</v>
      </c>
      <c r="D5" s="6"/>
      <c r="E5" s="6" t="s">
        <v>8</v>
      </c>
      <c r="F5" s="6"/>
      <c r="G5" s="5" t="s">
        <v>48</v>
      </c>
      <c r="H5" s="5" t="s">
        <v>55</v>
      </c>
      <c r="I5" s="5" t="s">
        <v>264</v>
      </c>
      <c r="J5" s="6"/>
      <c r="K5" s="6"/>
      <c r="L5" s="6"/>
    </row>
    <row r="6" spans="1:12">
      <c r="A6" s="3">
        <v>43831</v>
      </c>
      <c r="B6" s="3"/>
      <c r="C6" s="5" t="s">
        <v>3</v>
      </c>
      <c r="D6" s="5"/>
      <c r="E6" s="5" t="s">
        <v>9</v>
      </c>
      <c r="F6" s="4"/>
      <c r="G6" s="5" t="s">
        <v>49</v>
      </c>
      <c r="H6" s="5" t="s">
        <v>56</v>
      </c>
      <c r="I6" s="5" t="s">
        <v>236</v>
      </c>
    </row>
    <row r="7" spans="1:12">
      <c r="A7" s="3">
        <v>43862</v>
      </c>
      <c r="B7" s="3"/>
      <c r="C7" s="5" t="s">
        <v>4</v>
      </c>
      <c r="D7" s="5"/>
      <c r="E7" s="5" t="s">
        <v>10</v>
      </c>
      <c r="F7" s="4"/>
      <c r="G7" s="5" t="s">
        <v>50</v>
      </c>
      <c r="H7" s="5" t="s">
        <v>57</v>
      </c>
      <c r="I7" s="5" t="s">
        <v>60</v>
      </c>
    </row>
    <row r="8" spans="1:12">
      <c r="A8" s="3">
        <v>43891</v>
      </c>
      <c r="B8" s="3"/>
      <c r="C8" s="5" t="s">
        <v>5</v>
      </c>
      <c r="D8" s="5"/>
      <c r="E8" s="5" t="s">
        <v>232</v>
      </c>
      <c r="F8" s="4"/>
      <c r="G8" s="5" t="s">
        <v>51</v>
      </c>
      <c r="H8" s="5" t="s">
        <v>58</v>
      </c>
      <c r="I8" s="5" t="s">
        <v>61</v>
      </c>
    </row>
    <row r="9" spans="1:12">
      <c r="A9" s="3">
        <v>43922</v>
      </c>
      <c r="B9" s="3"/>
      <c r="C9" s="5" t="s">
        <v>6</v>
      </c>
      <c r="D9" s="5"/>
      <c r="E9" s="5" t="s">
        <v>11</v>
      </c>
      <c r="F9" s="4"/>
      <c r="G9" s="5" t="s">
        <v>235</v>
      </c>
      <c r="H9" s="5" t="s">
        <v>59</v>
      </c>
      <c r="I9" s="5" t="s">
        <v>62</v>
      </c>
    </row>
    <row r="10" spans="1:12">
      <c r="A10" s="3">
        <v>43952</v>
      </c>
      <c r="B10" s="3"/>
      <c r="C10" s="5" t="s">
        <v>7</v>
      </c>
      <c r="D10" s="5"/>
      <c r="E10" s="5" t="s">
        <v>12</v>
      </c>
      <c r="F10" s="4"/>
      <c r="G10" s="5" t="s">
        <v>52</v>
      </c>
      <c r="H10" s="5" t="s">
        <v>40</v>
      </c>
      <c r="I10" s="5" t="s">
        <v>63</v>
      </c>
    </row>
    <row r="11" spans="1:12">
      <c r="A11" s="3">
        <v>43983</v>
      </c>
      <c r="B11" s="3"/>
      <c r="C11" s="5" t="s">
        <v>278</v>
      </c>
      <c r="D11" s="5"/>
      <c r="E11" s="5" t="s">
        <v>234</v>
      </c>
      <c r="F11" s="4"/>
      <c r="G11" s="5" t="s">
        <v>53</v>
      </c>
      <c r="H11" s="5" t="s">
        <v>41</v>
      </c>
      <c r="I11" s="5" t="s">
        <v>64</v>
      </c>
    </row>
    <row r="12" spans="1:12">
      <c r="A12" s="3">
        <v>44013</v>
      </c>
      <c r="B12" s="3"/>
      <c r="C12" s="5"/>
      <c r="D12" s="5"/>
      <c r="E12" s="5" t="s">
        <v>243</v>
      </c>
      <c r="F12" s="4"/>
      <c r="G12" s="5" t="s">
        <v>265</v>
      </c>
      <c r="H12" s="5" t="s">
        <v>38</v>
      </c>
      <c r="I12" s="5" t="s">
        <v>65</v>
      </c>
    </row>
    <row r="13" spans="1:12">
      <c r="A13" s="3">
        <v>44044</v>
      </c>
      <c r="B13" s="3"/>
      <c r="E13" s="5" t="s">
        <v>279</v>
      </c>
      <c r="F13" s="4"/>
      <c r="G13" s="5" t="s">
        <v>54</v>
      </c>
      <c r="H13" s="5" t="s">
        <v>39</v>
      </c>
      <c r="I13" s="5" t="s">
        <v>66</v>
      </c>
    </row>
    <row r="14" spans="1:12">
      <c r="A14" s="3">
        <v>44075</v>
      </c>
      <c r="B14" s="3"/>
      <c r="E14" s="5" t="s">
        <v>237</v>
      </c>
      <c r="F14" s="4"/>
      <c r="G14" s="5" t="s">
        <v>31</v>
      </c>
      <c r="H14" s="5" t="s">
        <v>37</v>
      </c>
      <c r="I14" s="5" t="s">
        <v>42</v>
      </c>
    </row>
    <row r="15" spans="1:12">
      <c r="A15" s="3">
        <v>44105</v>
      </c>
      <c r="B15" s="3"/>
      <c r="E15" s="5" t="s">
        <v>233</v>
      </c>
      <c r="F15" s="4"/>
      <c r="G15" s="5" t="s">
        <v>32</v>
      </c>
      <c r="I15" s="5" t="s">
        <v>43</v>
      </c>
    </row>
    <row r="16" spans="1:12">
      <c r="A16" s="3">
        <v>44136</v>
      </c>
      <c r="B16" s="3"/>
      <c r="E16" s="5" t="s">
        <v>13</v>
      </c>
      <c r="F16" s="4"/>
      <c r="G16" s="5" t="s">
        <v>33</v>
      </c>
      <c r="I16" s="5" t="s">
        <v>44</v>
      </c>
    </row>
    <row r="17" spans="1:9">
      <c r="A17" s="3">
        <v>44166</v>
      </c>
      <c r="B17" s="3"/>
      <c r="C17" s="6" t="s">
        <v>74</v>
      </c>
      <c r="E17" s="5" t="s">
        <v>14</v>
      </c>
      <c r="F17" s="4"/>
      <c r="G17" s="5" t="s">
        <v>34</v>
      </c>
      <c r="I17" s="5" t="s">
        <v>45</v>
      </c>
    </row>
    <row r="18" spans="1:9">
      <c r="A18" s="3">
        <v>44197</v>
      </c>
      <c r="B18" s="3"/>
      <c r="C18" s="2" t="s">
        <v>73</v>
      </c>
      <c r="E18" s="5" t="s">
        <v>15</v>
      </c>
      <c r="F18" s="4"/>
      <c r="G18" s="5" t="s">
        <v>35</v>
      </c>
      <c r="I18" s="5" t="s">
        <v>46</v>
      </c>
    </row>
    <row r="19" spans="1:9">
      <c r="A19" s="3">
        <v>44228</v>
      </c>
      <c r="B19" s="3"/>
      <c r="C19" s="2" t="s">
        <v>69</v>
      </c>
      <c r="E19" s="5" t="s">
        <v>16</v>
      </c>
      <c r="F19" s="4"/>
      <c r="G19" s="5" t="s">
        <v>37</v>
      </c>
      <c r="I19" s="5" t="s">
        <v>37</v>
      </c>
    </row>
    <row r="20" spans="1:9">
      <c r="A20" s="3">
        <v>44256</v>
      </c>
      <c r="B20" s="3"/>
      <c r="C20" s="2" t="s">
        <v>70</v>
      </c>
      <c r="E20" s="5" t="s">
        <v>17</v>
      </c>
      <c r="F20" s="4"/>
    </row>
    <row r="21" spans="1:9">
      <c r="A21" s="3">
        <v>44287</v>
      </c>
      <c r="B21" s="3"/>
      <c r="C21" s="2" t="s">
        <v>72</v>
      </c>
      <c r="E21" s="5" t="s">
        <v>18</v>
      </c>
      <c r="F21" s="4"/>
    </row>
    <row r="22" spans="1:9">
      <c r="A22" s="3">
        <v>44317</v>
      </c>
      <c r="B22" s="3"/>
      <c r="C22" s="1" t="s">
        <v>230</v>
      </c>
      <c r="E22" s="5" t="s">
        <v>19</v>
      </c>
      <c r="F22" s="4"/>
    </row>
    <row r="23" spans="1:9">
      <c r="A23" s="3">
        <v>44348</v>
      </c>
      <c r="B23" s="3"/>
      <c r="E23" s="5" t="s">
        <v>20</v>
      </c>
      <c r="F23" s="4"/>
    </row>
    <row r="24" spans="1:9">
      <c r="A24" s="3">
        <v>44378</v>
      </c>
      <c r="B24" s="3"/>
      <c r="E24" s="5" t="s">
        <v>21</v>
      </c>
    </row>
    <row r="25" spans="1:9">
      <c r="A25" s="3">
        <v>44409</v>
      </c>
      <c r="B25" s="3"/>
      <c r="E25" s="5" t="s">
        <v>281</v>
      </c>
    </row>
    <row r="26" spans="1:9">
      <c r="A26" s="3">
        <v>44440</v>
      </c>
      <c r="B26" s="3"/>
      <c r="E26" s="5" t="s">
        <v>146</v>
      </c>
    </row>
    <row r="27" spans="1:9">
      <c r="A27" s="3">
        <v>44470</v>
      </c>
      <c r="B27" s="3"/>
      <c r="E27" s="5" t="s">
        <v>22</v>
      </c>
    </row>
    <row r="28" spans="1:9">
      <c r="A28" s="3">
        <v>44501</v>
      </c>
      <c r="B28" s="3"/>
      <c r="E28" s="5" t="s">
        <v>206</v>
      </c>
    </row>
    <row r="29" spans="1:9">
      <c r="A29" s="3">
        <v>44531</v>
      </c>
      <c r="B29" s="3"/>
      <c r="E29" s="5" t="s">
        <v>23</v>
      </c>
    </row>
    <row r="30" spans="1:9">
      <c r="A30" s="3">
        <v>44562</v>
      </c>
      <c r="B30" s="3"/>
      <c r="C30" s="6" t="s">
        <v>257</v>
      </c>
      <c r="E30" s="5" t="s">
        <v>24</v>
      </c>
    </row>
    <row r="31" spans="1:9">
      <c r="A31" s="3">
        <v>44593</v>
      </c>
      <c r="B31" s="3"/>
      <c r="C31" s="5" t="s">
        <v>261</v>
      </c>
      <c r="E31" s="5" t="s">
        <v>25</v>
      </c>
    </row>
    <row r="32" spans="1:9">
      <c r="A32" s="3">
        <v>44621</v>
      </c>
      <c r="B32" s="3"/>
      <c r="C32" s="5" t="s">
        <v>260</v>
      </c>
      <c r="D32" s="6"/>
      <c r="E32" s="5" t="s">
        <v>280</v>
      </c>
    </row>
    <row r="33" spans="1:9">
      <c r="A33" s="3">
        <v>44652</v>
      </c>
      <c r="B33" s="3"/>
      <c r="C33" s="5" t="s">
        <v>271</v>
      </c>
      <c r="D33" s="2"/>
      <c r="E33" s="5" t="s">
        <v>26</v>
      </c>
    </row>
    <row r="34" spans="1:9">
      <c r="A34" s="3">
        <v>44682</v>
      </c>
      <c r="B34" s="3"/>
      <c r="C34" s="5" t="s">
        <v>277</v>
      </c>
      <c r="D34" s="2"/>
      <c r="E34" s="5" t="s">
        <v>216</v>
      </c>
    </row>
    <row r="35" spans="1:9">
      <c r="A35" s="3">
        <v>44713</v>
      </c>
      <c r="B35" s="3"/>
      <c r="C35" t="s">
        <v>269</v>
      </c>
      <c r="D35" s="2"/>
    </row>
    <row r="36" spans="1:9">
      <c r="A36" s="3">
        <v>44743</v>
      </c>
      <c r="B36" s="3"/>
      <c r="C36" s="5" t="s">
        <v>259</v>
      </c>
      <c r="D36" s="2"/>
    </row>
    <row r="37" spans="1:9">
      <c r="A37" s="3">
        <v>44774</v>
      </c>
      <c r="B37" s="3"/>
      <c r="C37" s="5" t="s">
        <v>262</v>
      </c>
    </row>
    <row r="38" spans="1:9">
      <c r="A38" s="3">
        <v>44805</v>
      </c>
      <c r="B38" s="3"/>
      <c r="C38" s="5" t="s">
        <v>270</v>
      </c>
    </row>
    <row r="39" spans="1:9">
      <c r="A39" s="3">
        <v>44835</v>
      </c>
      <c r="B39" s="3"/>
      <c r="C39" s="5" t="s">
        <v>258</v>
      </c>
    </row>
    <row r="40" spans="1:9">
      <c r="A40" s="3">
        <v>44866</v>
      </c>
      <c r="B40" s="3"/>
      <c r="C40" s="5" t="s">
        <v>263</v>
      </c>
    </row>
    <row r="41" spans="1:9">
      <c r="A41" s="3">
        <v>44896</v>
      </c>
      <c r="B41" s="3"/>
      <c r="C41" s="5" t="s">
        <v>267</v>
      </c>
    </row>
    <row r="42" spans="1:9">
      <c r="A42" s="3">
        <v>44927</v>
      </c>
      <c r="B42" s="3"/>
      <c r="C42" t="s">
        <v>272</v>
      </c>
    </row>
    <row r="43" spans="1:9">
      <c r="A43" s="3">
        <v>44958</v>
      </c>
      <c r="B43" s="3"/>
      <c r="C43" s="5" t="s">
        <v>227</v>
      </c>
    </row>
    <row r="44" spans="1:9">
      <c r="A44" s="3">
        <v>44986</v>
      </c>
      <c r="E44" s="6" t="s">
        <v>71</v>
      </c>
      <c r="G44" s="6" t="s">
        <v>121</v>
      </c>
      <c r="I44" s="6" t="s">
        <v>122</v>
      </c>
    </row>
    <row r="45" spans="1:9">
      <c r="A45" s="3">
        <v>45017</v>
      </c>
      <c r="E45" s="5" t="s">
        <v>92</v>
      </c>
      <c r="G45" s="5" t="s">
        <v>210</v>
      </c>
      <c r="I45" s="5" t="s">
        <v>226</v>
      </c>
    </row>
    <row r="46" spans="1:9">
      <c r="A46" s="3">
        <v>45047</v>
      </c>
      <c r="E46" s="5" t="s">
        <v>102</v>
      </c>
      <c r="G46" s="5" t="s">
        <v>211</v>
      </c>
      <c r="I46" s="27" t="s">
        <v>210</v>
      </c>
    </row>
    <row r="47" spans="1:9">
      <c r="A47" s="3">
        <v>45078</v>
      </c>
      <c r="E47" s="5" t="s">
        <v>94</v>
      </c>
      <c r="G47" s="5" t="s">
        <v>154</v>
      </c>
      <c r="I47" s="27" t="s">
        <v>184</v>
      </c>
    </row>
    <row r="48" spans="1:9">
      <c r="A48" s="3">
        <v>45108</v>
      </c>
      <c r="E48" s="5" t="s">
        <v>88</v>
      </c>
      <c r="G48" s="5" t="s">
        <v>127</v>
      </c>
      <c r="I48" s="27" t="s">
        <v>242</v>
      </c>
    </row>
    <row r="49" spans="1:9">
      <c r="A49" s="3">
        <v>45139</v>
      </c>
      <c r="C49" s="6" t="s">
        <v>106</v>
      </c>
      <c r="E49" s="5" t="s">
        <v>86</v>
      </c>
      <c r="G49" s="5" t="s">
        <v>178</v>
      </c>
      <c r="I49" s="27" t="s">
        <v>211</v>
      </c>
    </row>
    <row r="50" spans="1:9">
      <c r="A50" s="3">
        <v>45170</v>
      </c>
      <c r="C50" s="5" t="s">
        <v>107</v>
      </c>
      <c r="E50" s="5" t="s">
        <v>83</v>
      </c>
      <c r="G50" s="5" t="s">
        <v>10</v>
      </c>
      <c r="I50" s="27" t="s">
        <v>165</v>
      </c>
    </row>
    <row r="51" spans="1:9">
      <c r="A51" s="3">
        <v>45200</v>
      </c>
      <c r="C51" s="5" t="s">
        <v>108</v>
      </c>
      <c r="E51" s="5" t="s">
        <v>248</v>
      </c>
      <c r="G51" s="5" t="s">
        <v>253</v>
      </c>
      <c r="I51" s="27" t="s">
        <v>175</v>
      </c>
    </row>
    <row r="52" spans="1:9">
      <c r="A52" s="3">
        <v>45231</v>
      </c>
      <c r="C52" s="5" t="s">
        <v>109</v>
      </c>
      <c r="E52" s="5" t="s">
        <v>98</v>
      </c>
      <c r="G52" s="5" t="s">
        <v>208</v>
      </c>
      <c r="I52" s="27" t="s">
        <v>253</v>
      </c>
    </row>
    <row r="53" spans="1:9">
      <c r="A53" s="3">
        <v>45261</v>
      </c>
      <c r="C53" s="5" t="s">
        <v>110</v>
      </c>
      <c r="E53" s="5" t="s">
        <v>93</v>
      </c>
      <c r="G53" s="5" t="s">
        <v>134</v>
      </c>
      <c r="I53" s="27" t="s">
        <v>177</v>
      </c>
    </row>
    <row r="54" spans="1:9">
      <c r="A54" s="3">
        <v>45292</v>
      </c>
      <c r="C54" s="5" t="s">
        <v>111</v>
      </c>
      <c r="E54" s="5" t="s">
        <v>158</v>
      </c>
      <c r="G54" s="5" t="s">
        <v>177</v>
      </c>
      <c r="I54" s="27" t="s">
        <v>168</v>
      </c>
    </row>
    <row r="55" spans="1:9">
      <c r="A55" s="3">
        <v>45323</v>
      </c>
      <c r="E55" s="5" t="s">
        <v>160</v>
      </c>
      <c r="G55" s="5" t="s">
        <v>164</v>
      </c>
      <c r="I55" s="27" t="s">
        <v>164</v>
      </c>
    </row>
    <row r="56" spans="1:9">
      <c r="A56" s="3">
        <v>45352</v>
      </c>
      <c r="E56" s="5" t="s">
        <v>159</v>
      </c>
      <c r="G56" s="5" t="s">
        <v>167</v>
      </c>
      <c r="I56" s="27" t="s">
        <v>215</v>
      </c>
    </row>
    <row r="57" spans="1:9">
      <c r="A57" s="3">
        <v>45383</v>
      </c>
      <c r="E57" s="5" t="s">
        <v>213</v>
      </c>
      <c r="G57" s="5" t="s">
        <v>157</v>
      </c>
      <c r="I57" s="27" t="s">
        <v>167</v>
      </c>
    </row>
    <row r="58" spans="1:9">
      <c r="A58" s="3">
        <v>45413</v>
      </c>
      <c r="E58" s="5" t="s">
        <v>81</v>
      </c>
      <c r="G58" s="5" t="s">
        <v>174</v>
      </c>
      <c r="I58" s="27" t="s">
        <v>157</v>
      </c>
    </row>
    <row r="59" spans="1:9">
      <c r="A59" s="3">
        <v>45444</v>
      </c>
      <c r="E59" s="5" t="s">
        <v>80</v>
      </c>
      <c r="G59" s="5" t="s">
        <v>166</v>
      </c>
      <c r="I59" s="27" t="s">
        <v>174</v>
      </c>
    </row>
    <row r="60" spans="1:9">
      <c r="A60" s="3">
        <v>45474</v>
      </c>
      <c r="E60" s="5" t="s">
        <v>101</v>
      </c>
      <c r="G60" s="5" t="s">
        <v>241</v>
      </c>
      <c r="I60" s="27" t="s">
        <v>274</v>
      </c>
    </row>
    <row r="61" spans="1:9">
      <c r="A61" s="3">
        <v>45505</v>
      </c>
      <c r="C61" s="6" t="s">
        <v>113</v>
      </c>
      <c r="E61" s="5" t="s">
        <v>217</v>
      </c>
      <c r="G61" s="5" t="s">
        <v>249</v>
      </c>
      <c r="I61" s="27" t="s">
        <v>166</v>
      </c>
    </row>
    <row r="62" spans="1:9">
      <c r="A62" s="3">
        <v>45536</v>
      </c>
      <c r="C62" s="5" t="s">
        <v>114</v>
      </c>
      <c r="E62" s="5" t="s">
        <v>103</v>
      </c>
      <c r="G62" s="5" t="s">
        <v>128</v>
      </c>
      <c r="I62" s="27" t="s">
        <v>180</v>
      </c>
    </row>
    <row r="63" spans="1:9">
      <c r="A63" s="3">
        <v>45566</v>
      </c>
      <c r="C63" s="5" t="s">
        <v>115</v>
      </c>
      <c r="E63" s="5" t="s">
        <v>84</v>
      </c>
      <c r="G63" s="5" t="s">
        <v>251</v>
      </c>
      <c r="I63" s="27" t="s">
        <v>169</v>
      </c>
    </row>
    <row r="64" spans="1:9">
      <c r="A64" s="3">
        <v>45597</v>
      </c>
      <c r="C64" s="5" t="s">
        <v>116</v>
      </c>
      <c r="E64" s="5" t="s">
        <v>91</v>
      </c>
      <c r="G64" s="5" t="s">
        <v>247</v>
      </c>
      <c r="I64" s="27" t="s">
        <v>128</v>
      </c>
    </row>
    <row r="65" spans="1:9">
      <c r="A65" s="3">
        <v>45627</v>
      </c>
      <c r="C65" s="5" t="s">
        <v>117</v>
      </c>
      <c r="E65" s="5" t="s">
        <v>90</v>
      </c>
      <c r="G65" s="5" t="s">
        <v>275</v>
      </c>
      <c r="I65" s="27" t="s">
        <v>247</v>
      </c>
    </row>
    <row r="66" spans="1:9">
      <c r="A66" s="3">
        <v>45658</v>
      </c>
      <c r="C66" s="5" t="s">
        <v>118</v>
      </c>
      <c r="E66" s="5" t="s">
        <v>89</v>
      </c>
      <c r="G66" s="5" t="s">
        <v>129</v>
      </c>
      <c r="I66" s="27" t="s">
        <v>163</v>
      </c>
    </row>
    <row r="67" spans="1:9">
      <c r="A67" s="3">
        <v>45689</v>
      </c>
      <c r="E67" s="5" t="s">
        <v>87</v>
      </c>
      <c r="G67" s="5" t="s">
        <v>163</v>
      </c>
      <c r="I67" s="27" t="s">
        <v>162</v>
      </c>
    </row>
    <row r="68" spans="1:9">
      <c r="A68" s="3">
        <v>45717</v>
      </c>
      <c r="E68" s="5" t="s">
        <v>85</v>
      </c>
      <c r="G68" s="5" t="s">
        <v>162</v>
      </c>
      <c r="I68" s="27" t="s">
        <v>170</v>
      </c>
    </row>
    <row r="69" spans="1:9">
      <c r="A69" s="3">
        <v>45748</v>
      </c>
      <c r="E69" s="5" t="s">
        <v>96</v>
      </c>
      <c r="G69" s="5" t="s">
        <v>162</v>
      </c>
      <c r="I69" s="27" t="s">
        <v>254</v>
      </c>
    </row>
    <row r="70" spans="1:9">
      <c r="A70" s="3">
        <v>45778</v>
      </c>
      <c r="E70" s="5" t="s">
        <v>95</v>
      </c>
      <c r="G70" s="5" t="s">
        <v>181</v>
      </c>
      <c r="I70" s="27" t="s">
        <v>240</v>
      </c>
    </row>
    <row r="71" spans="1:9">
      <c r="A71" s="3">
        <v>45809</v>
      </c>
      <c r="C71" s="5" t="s">
        <v>266</v>
      </c>
      <c r="E71" s="5" t="s">
        <v>82</v>
      </c>
      <c r="G71" s="5" t="s">
        <v>268</v>
      </c>
      <c r="I71" s="27" t="s">
        <v>183</v>
      </c>
    </row>
    <row r="72" spans="1:9">
      <c r="A72" s="3">
        <v>45839</v>
      </c>
      <c r="C72" s="5" t="s">
        <v>179</v>
      </c>
      <c r="E72" s="5" t="s">
        <v>77</v>
      </c>
      <c r="G72" s="5" t="s">
        <v>254</v>
      </c>
      <c r="I72" s="27" t="s">
        <v>219</v>
      </c>
    </row>
    <row r="73" spans="1:9">
      <c r="A73" s="3">
        <v>45870</v>
      </c>
      <c r="C73" s="5" t="s">
        <v>207</v>
      </c>
      <c r="E73" s="5" t="s">
        <v>76</v>
      </c>
      <c r="G73" s="5" t="s">
        <v>229</v>
      </c>
      <c r="I73" s="27" t="s">
        <v>239</v>
      </c>
    </row>
    <row r="74" spans="1:9">
      <c r="A74" s="3">
        <v>45901</v>
      </c>
      <c r="C74" s="5" t="s">
        <v>225</v>
      </c>
      <c r="E74" s="5" t="s">
        <v>78</v>
      </c>
      <c r="G74" s="27" t="s">
        <v>240</v>
      </c>
      <c r="I74" s="27" t="s">
        <v>133</v>
      </c>
    </row>
    <row r="75" spans="1:9">
      <c r="A75" s="3">
        <v>45931</v>
      </c>
      <c r="C75" s="5" t="s">
        <v>227</v>
      </c>
      <c r="E75" s="5" t="s">
        <v>79</v>
      </c>
      <c r="G75" s="5" t="s">
        <v>219</v>
      </c>
      <c r="I75" s="27" t="s">
        <v>136</v>
      </c>
    </row>
    <row r="76" spans="1:9">
      <c r="A76" s="3">
        <v>45962</v>
      </c>
      <c r="E76" s="5" t="s">
        <v>100</v>
      </c>
      <c r="G76" s="5" t="s">
        <v>135</v>
      </c>
      <c r="I76" s="27" t="s">
        <v>276</v>
      </c>
    </row>
    <row r="77" spans="1:9">
      <c r="A77" s="3">
        <v>45992</v>
      </c>
      <c r="E77" s="5" t="s">
        <v>99</v>
      </c>
      <c r="G77" s="5" t="s">
        <v>133</v>
      </c>
      <c r="I77" s="27" t="s">
        <v>185</v>
      </c>
    </row>
    <row r="78" spans="1:9">
      <c r="A78" s="3">
        <v>46023</v>
      </c>
      <c r="E78" s="5" t="s">
        <v>182</v>
      </c>
      <c r="G78" s="5" t="s">
        <v>104</v>
      </c>
      <c r="I78" s="27" t="s">
        <v>186</v>
      </c>
    </row>
    <row r="79" spans="1:9">
      <c r="A79" s="3">
        <v>46054</v>
      </c>
      <c r="E79" s="5" t="s">
        <v>218</v>
      </c>
      <c r="G79" s="5" t="s">
        <v>136</v>
      </c>
      <c r="I79" s="27" t="s">
        <v>147</v>
      </c>
    </row>
    <row r="80" spans="1:9">
      <c r="E80" s="5" t="s">
        <v>97</v>
      </c>
      <c r="G80" s="5" t="s">
        <v>238</v>
      </c>
      <c r="I80" s="27" t="s">
        <v>138</v>
      </c>
    </row>
    <row r="81" spans="5:9">
      <c r="E81" s="5" t="s">
        <v>172</v>
      </c>
      <c r="G81" s="5" t="s">
        <v>185</v>
      </c>
      <c r="I81" s="27" t="s">
        <v>150</v>
      </c>
    </row>
    <row r="82" spans="5:9">
      <c r="G82" s="5" t="s">
        <v>186</v>
      </c>
      <c r="I82" s="27" t="s">
        <v>282</v>
      </c>
    </row>
    <row r="83" spans="5:9">
      <c r="G83" s="5" t="s">
        <v>147</v>
      </c>
      <c r="I83" s="27" t="s">
        <v>151</v>
      </c>
    </row>
    <row r="84" spans="5:9">
      <c r="G84" s="5" t="s">
        <v>138</v>
      </c>
      <c r="I84" s="27" t="s">
        <v>173</v>
      </c>
    </row>
    <row r="85" spans="5:9">
      <c r="G85" s="5" t="s">
        <v>150</v>
      </c>
      <c r="I85" s="27" t="s">
        <v>148</v>
      </c>
    </row>
    <row r="86" spans="5:9">
      <c r="G86" s="5" t="s">
        <v>282</v>
      </c>
      <c r="I86" s="27" t="s">
        <v>146</v>
      </c>
    </row>
    <row r="87" spans="5:9">
      <c r="G87" s="5" t="s">
        <v>151</v>
      </c>
      <c r="I87" s="27" t="s">
        <v>209</v>
      </c>
    </row>
    <row r="88" spans="5:9">
      <c r="G88" s="5" t="s">
        <v>132</v>
      </c>
      <c r="I88" s="27" t="s">
        <v>142</v>
      </c>
    </row>
    <row r="89" spans="5:9">
      <c r="G89" s="5" t="s">
        <v>148</v>
      </c>
      <c r="I89" s="27" t="s">
        <v>144</v>
      </c>
    </row>
    <row r="90" spans="5:9">
      <c r="G90" s="5" t="s">
        <v>146</v>
      </c>
      <c r="I90" s="27" t="s">
        <v>212</v>
      </c>
    </row>
    <row r="91" spans="5:9">
      <c r="G91" s="5" t="s">
        <v>209</v>
      </c>
      <c r="I91" s="27" t="s">
        <v>283</v>
      </c>
    </row>
    <row r="92" spans="5:9">
      <c r="G92" s="5" t="s">
        <v>142</v>
      </c>
      <c r="I92" s="27" t="s">
        <v>139</v>
      </c>
    </row>
    <row r="93" spans="5:9">
      <c r="G93" s="5" t="s">
        <v>144</v>
      </c>
      <c r="I93" s="27" t="s">
        <v>140</v>
      </c>
    </row>
    <row r="94" spans="5:9">
      <c r="G94" s="5" t="s">
        <v>212</v>
      </c>
      <c r="I94" s="27" t="s">
        <v>145</v>
      </c>
    </row>
    <row r="95" spans="5:9">
      <c r="G95" s="5" t="s">
        <v>283</v>
      </c>
      <c r="I95" s="27" t="s">
        <v>245</v>
      </c>
    </row>
    <row r="96" spans="5:9">
      <c r="G96" s="5" t="s">
        <v>139</v>
      </c>
      <c r="I96" s="27" t="s">
        <v>214</v>
      </c>
    </row>
    <row r="97" spans="7:9">
      <c r="G97" s="5" t="s">
        <v>140</v>
      </c>
      <c r="I97" s="27" t="s">
        <v>143</v>
      </c>
    </row>
    <row r="98" spans="7:9">
      <c r="G98" s="5" t="s">
        <v>145</v>
      </c>
      <c r="I98" s="27" t="s">
        <v>149</v>
      </c>
    </row>
    <row r="99" spans="7:9">
      <c r="G99" s="5" t="s">
        <v>245</v>
      </c>
      <c r="I99" s="27" t="s">
        <v>141</v>
      </c>
    </row>
    <row r="100" spans="7:9">
      <c r="G100" s="5" t="s">
        <v>214</v>
      </c>
      <c r="I100" s="27" t="s">
        <v>141</v>
      </c>
    </row>
    <row r="101" spans="7:9">
      <c r="G101" s="5" t="s">
        <v>143</v>
      </c>
      <c r="I101" s="27" t="s">
        <v>156</v>
      </c>
    </row>
    <row r="102" spans="7:9">
      <c r="G102" s="5" t="s">
        <v>149</v>
      </c>
      <c r="I102" s="27" t="s">
        <v>220</v>
      </c>
    </row>
    <row r="103" spans="7:9">
      <c r="G103" s="5" t="s">
        <v>141</v>
      </c>
      <c r="I103" s="27" t="s">
        <v>171</v>
      </c>
    </row>
    <row r="104" spans="7:9">
      <c r="G104" s="5" t="s">
        <v>156</v>
      </c>
      <c r="I104" s="27" t="s">
        <v>131</v>
      </c>
    </row>
    <row r="105" spans="7:9">
      <c r="G105" s="5" t="s">
        <v>220</v>
      </c>
      <c r="I105" s="27" t="s">
        <v>231</v>
      </c>
    </row>
    <row r="106" spans="7:9">
      <c r="G106" s="5" t="s">
        <v>131</v>
      </c>
      <c r="I106" s="27" t="s">
        <v>130</v>
      </c>
    </row>
    <row r="107" spans="7:9">
      <c r="G107" s="5" t="s">
        <v>231</v>
      </c>
      <c r="I107" s="27" t="s">
        <v>252</v>
      </c>
    </row>
    <row r="108" spans="7:9">
      <c r="G108" s="5" t="s">
        <v>137</v>
      </c>
      <c r="I108" s="27" t="s">
        <v>244</v>
      </c>
    </row>
    <row r="109" spans="7:9">
      <c r="G109" s="5" t="s">
        <v>130</v>
      </c>
      <c r="I109" s="27" t="s">
        <v>176</v>
      </c>
    </row>
    <row r="110" spans="7:9">
      <c r="G110" s="5" t="s">
        <v>24</v>
      </c>
      <c r="I110" s="27" t="s">
        <v>246</v>
      </c>
    </row>
    <row r="111" spans="7:9">
      <c r="G111" s="5" t="s">
        <v>273</v>
      </c>
      <c r="I111" s="27" t="s">
        <v>153</v>
      </c>
    </row>
    <row r="112" spans="7:9">
      <c r="G112" s="5" t="s">
        <v>152</v>
      </c>
      <c r="I112" s="27" t="s">
        <v>172</v>
      </c>
    </row>
    <row r="113" spans="7:7">
      <c r="G113" s="5" t="s">
        <v>155</v>
      </c>
    </row>
    <row r="114" spans="7:7">
      <c r="G114" s="5" t="s">
        <v>246</v>
      </c>
    </row>
    <row r="115" spans="7:7">
      <c r="G115" s="5" t="s">
        <v>153</v>
      </c>
    </row>
    <row r="116" spans="7:7">
      <c r="G116" s="5" t="s">
        <v>161</v>
      </c>
    </row>
  </sheetData>
  <sortState xmlns:xlrd2="http://schemas.microsoft.com/office/spreadsheetml/2017/richdata2" ref="C31:C37">
    <sortCondition ref="C31:C37"/>
  </sortState>
  <printOptions horizontalCentered="1"/>
  <pageMargins left="0.51181102362204722" right="0.51181102362204722" top="0.78740157480314965" bottom="0.78740157480314965" header="0.31496062992125984" footer="0.31496062992125984"/>
  <pageSetup paperSize="9" scale="35" orientation="landscape" r:id="rId1"/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X51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1" sqref="C11"/>
    </sheetView>
  </sheetViews>
  <sheetFormatPr defaultColWidth="9.140625" defaultRowHeight="12"/>
  <cols>
    <col min="1" max="1" width="10.42578125" style="25" bestFit="1" customWidth="1"/>
    <col min="2" max="2" width="19" style="1" bestFit="1" customWidth="1"/>
    <col min="3" max="3" width="34.28515625" style="1" bestFit="1" customWidth="1"/>
    <col min="4" max="4" width="12.42578125" style="1" bestFit="1" customWidth="1"/>
    <col min="5" max="6" width="10.85546875" style="1" hidden="1" customWidth="1"/>
    <col min="7" max="7" width="42.42578125" style="1" customWidth="1"/>
    <col min="8" max="8" width="22.5703125" style="1" customWidth="1"/>
    <col min="9" max="9" width="64.140625" style="9" customWidth="1"/>
    <col min="10" max="10" width="22.5703125" style="9" customWidth="1"/>
    <col min="11" max="11" width="16.42578125" style="1" bestFit="1" customWidth="1"/>
    <col min="12" max="12" width="14.28515625" style="1" customWidth="1"/>
    <col min="13" max="13" width="11.42578125" style="1" customWidth="1"/>
    <col min="14" max="14" width="25.85546875" style="1" customWidth="1"/>
    <col min="15" max="15" width="21.5703125" style="1" customWidth="1"/>
    <col min="16" max="17" width="60.85546875" style="1" bestFit="1" customWidth="1"/>
    <col min="18" max="18" width="32.42578125" style="1" bestFit="1" customWidth="1"/>
    <col min="19" max="19" width="23.85546875" style="1" customWidth="1"/>
    <col min="20" max="23" width="20.85546875" style="11" customWidth="1"/>
    <col min="24" max="24" width="101.42578125" style="1" customWidth="1"/>
    <col min="25" max="16384" width="9.140625" style="1"/>
  </cols>
  <sheetData>
    <row r="1" spans="1:24" ht="57.75" customHeight="1"/>
    <row r="3" spans="1:24" s="9" customFormat="1" ht="55.7" customHeight="1">
      <c r="A3" s="9" t="s">
        <v>0</v>
      </c>
      <c r="B3" s="9" t="s">
        <v>1</v>
      </c>
      <c r="C3" s="9" t="s">
        <v>126</v>
      </c>
      <c r="D3" s="9" t="s">
        <v>27</v>
      </c>
      <c r="E3" s="9" t="s">
        <v>47</v>
      </c>
      <c r="F3" s="9" t="s">
        <v>36</v>
      </c>
      <c r="G3" s="9" t="s">
        <v>67</v>
      </c>
      <c r="H3" s="9" t="s">
        <v>228</v>
      </c>
      <c r="I3" s="9" t="s">
        <v>71</v>
      </c>
      <c r="J3" s="9" t="s">
        <v>105</v>
      </c>
      <c r="K3" s="9" t="s">
        <v>106</v>
      </c>
      <c r="L3" s="9" t="s">
        <v>112</v>
      </c>
      <c r="M3" s="9" t="s">
        <v>113</v>
      </c>
      <c r="N3" s="9" t="s">
        <v>119</v>
      </c>
      <c r="O3" s="9" t="s">
        <v>120</v>
      </c>
      <c r="P3" s="9" t="s">
        <v>121</v>
      </c>
      <c r="Q3" s="9" t="s">
        <v>122</v>
      </c>
      <c r="R3" s="9" t="s">
        <v>257</v>
      </c>
      <c r="S3" s="9" t="s">
        <v>123</v>
      </c>
      <c r="T3" s="12" t="s">
        <v>124</v>
      </c>
      <c r="U3" s="12" t="s">
        <v>286</v>
      </c>
      <c r="V3" s="12" t="s">
        <v>287</v>
      </c>
      <c r="W3" s="12" t="s">
        <v>256</v>
      </c>
      <c r="X3" s="9" t="s">
        <v>125</v>
      </c>
    </row>
    <row r="4" spans="1:24">
      <c r="B4" s="17"/>
      <c r="C4" s="17"/>
      <c r="D4" s="17"/>
      <c r="E4" s="1" t="e">
        <f>MATCH(Tabela1[[#This Row],[Núcleo]],Controle!$G$4:$I$4,1)</f>
        <v>#N/A</v>
      </c>
      <c r="F4" s="1" t="e">
        <f ca="1">OFFSET(Controle!$F$3,0,Tabela1[[#This Row],[Colunas]],1,1)</f>
        <v>#N/A</v>
      </c>
      <c r="G4" s="17"/>
      <c r="H4" s="17"/>
      <c r="I4" s="26"/>
      <c r="J4" s="26"/>
      <c r="K4" s="17"/>
      <c r="L4" s="17"/>
      <c r="M4" s="17"/>
      <c r="N4" s="17"/>
      <c r="O4" s="17"/>
      <c r="P4" s="17"/>
      <c r="Q4" s="17"/>
      <c r="R4" s="17"/>
      <c r="S4" s="17"/>
      <c r="T4" s="18"/>
      <c r="U4" s="18"/>
      <c r="V4" s="18"/>
      <c r="W4" s="18"/>
      <c r="X4" s="17"/>
    </row>
    <row r="5" spans="1:24">
      <c r="B5" s="17"/>
      <c r="C5" s="17"/>
      <c r="D5" s="17"/>
      <c r="E5" s="1" t="e">
        <f>MATCH(Tabela1[[#This Row],[Núcleo]],Controle!$G$4:$I$4,1)</f>
        <v>#N/A</v>
      </c>
      <c r="F5" s="1" t="e">
        <f ca="1">OFFSET(Controle!$F$3,0,Tabela1[[#This Row],[Colunas]],1,1)</f>
        <v>#N/A</v>
      </c>
      <c r="G5" s="17"/>
      <c r="H5" s="17"/>
      <c r="I5" s="26"/>
      <c r="J5" s="26"/>
      <c r="K5" s="17"/>
      <c r="L5" s="17"/>
      <c r="M5" s="17"/>
      <c r="N5" s="17"/>
      <c r="O5" s="17"/>
      <c r="P5" s="17"/>
      <c r="Q5" s="17"/>
      <c r="R5" s="17"/>
      <c r="S5" s="17"/>
      <c r="T5" s="18"/>
      <c r="U5" s="18"/>
      <c r="V5" s="18"/>
      <c r="W5" s="18"/>
      <c r="X5" s="17"/>
    </row>
    <row r="6" spans="1:24">
      <c r="E6" s="1" t="e">
        <f>MATCH(Tabela1[[#This Row],[Núcleo]],Controle!$G$4:$I$4,1)</f>
        <v>#N/A</v>
      </c>
      <c r="F6" s="1" t="e">
        <f ca="1">OFFSET(Controle!$F$3,0,Tabela1[[#This Row],[Colunas]],1,1)</f>
        <v>#N/A</v>
      </c>
    </row>
    <row r="7" spans="1:24">
      <c r="E7" s="1" t="e">
        <f>MATCH(Tabela1[[#This Row],[Núcleo]],Controle!$G$4:$I$4,1)</f>
        <v>#N/A</v>
      </c>
      <c r="F7" s="1" t="e">
        <f ca="1">OFFSET(Controle!$F$3,0,Tabela1[[#This Row],[Colunas]],1,1)</f>
        <v>#N/A</v>
      </c>
    </row>
    <row r="8" spans="1:24">
      <c r="E8" s="1" t="e">
        <f>MATCH(Tabela1[[#This Row],[Núcleo]],Controle!$G$4:$I$4,1)</f>
        <v>#N/A</v>
      </c>
      <c r="F8" s="1" t="e">
        <f ca="1">OFFSET(Controle!$F$3,0,Tabela1[[#This Row],[Colunas]],1,1)</f>
        <v>#N/A</v>
      </c>
    </row>
    <row r="9" spans="1:24">
      <c r="E9" s="1" t="e">
        <f>MATCH(Tabela1[[#This Row],[Núcleo]],Controle!$G$4:$I$4,1)</f>
        <v>#N/A</v>
      </c>
      <c r="F9" s="1" t="e">
        <f ca="1">OFFSET(Controle!$F$3,0,Tabela1[[#This Row],[Colunas]],1,1)</f>
        <v>#N/A</v>
      </c>
    </row>
    <row r="10" spans="1:24">
      <c r="E10" s="1" t="e">
        <f>MATCH(Tabela1[[#This Row],[Núcleo]],Controle!$G$4:$I$4,1)</f>
        <v>#N/A</v>
      </c>
      <c r="F10" s="1" t="e">
        <f ca="1">OFFSET(Controle!$F$3,0,Tabela1[[#This Row],[Colunas]],1,1)</f>
        <v>#N/A</v>
      </c>
    </row>
    <row r="11" spans="1:24">
      <c r="E11" s="1" t="e">
        <f>MATCH(Tabela1[[#This Row],[Núcleo]],Controle!$G$4:$I$4,1)</f>
        <v>#N/A</v>
      </c>
      <c r="F11" s="1" t="e">
        <f ca="1">OFFSET(Controle!$F$3,0,Tabela1[[#This Row],[Colunas]],1,1)</f>
        <v>#N/A</v>
      </c>
    </row>
    <row r="12" spans="1:24">
      <c r="E12" s="1" t="e">
        <f>MATCH(Tabela1[[#This Row],[Núcleo]],Controle!$G$4:$I$4,1)</f>
        <v>#N/A</v>
      </c>
      <c r="F12" s="1" t="e">
        <f ca="1">OFFSET(Controle!$F$3,0,Tabela1[[#This Row],[Colunas]],1,1)</f>
        <v>#N/A</v>
      </c>
    </row>
    <row r="13" spans="1:24">
      <c r="E13" s="1" t="e">
        <f>MATCH(Tabela1[[#This Row],[Núcleo]],Controle!$G$4:$I$4,1)</f>
        <v>#N/A</v>
      </c>
      <c r="F13" s="1" t="e">
        <f ca="1">OFFSET(Controle!$F$3,0,Tabela1[[#This Row],[Colunas]],1,1)</f>
        <v>#N/A</v>
      </c>
    </row>
    <row r="14" spans="1:24">
      <c r="E14" s="1" t="e">
        <f>MATCH(Tabela1[[#This Row],[Núcleo]],Controle!$G$4:$I$4,1)</f>
        <v>#N/A</v>
      </c>
      <c r="F14" s="1" t="e">
        <f ca="1">OFFSET(Controle!$F$3,0,Tabela1[[#This Row],[Colunas]],1,1)</f>
        <v>#N/A</v>
      </c>
    </row>
    <row r="15" spans="1:24">
      <c r="E15" s="1" t="e">
        <f>MATCH(Tabela1[[#This Row],[Núcleo]],Controle!$G$4:$I$4,1)</f>
        <v>#N/A</v>
      </c>
      <c r="F15" s="1" t="e">
        <f ca="1">OFFSET(Controle!$F$3,0,Tabela1[[#This Row],[Colunas]],1,1)</f>
        <v>#N/A</v>
      </c>
    </row>
    <row r="16" spans="1:24">
      <c r="E16" s="1" t="e">
        <f>MATCH(Tabela1[[#This Row],[Núcleo]],Controle!$G$4:$I$4,1)</f>
        <v>#N/A</v>
      </c>
      <c r="F16" s="1" t="e">
        <f ca="1">OFFSET(Controle!$F$3,0,Tabela1[[#This Row],[Colunas]],1,1)</f>
        <v>#N/A</v>
      </c>
    </row>
    <row r="17" spans="5:6">
      <c r="E17" s="1" t="e">
        <f>MATCH(Tabela1[[#This Row],[Núcleo]],Controle!$G$4:$I$4,1)</f>
        <v>#N/A</v>
      </c>
      <c r="F17" s="1" t="e">
        <f ca="1">OFFSET(Controle!$F$3,0,Tabela1[[#This Row],[Colunas]],1,1)</f>
        <v>#N/A</v>
      </c>
    </row>
    <row r="18" spans="5:6">
      <c r="E18" s="1" t="e">
        <f>MATCH(Tabela1[[#This Row],[Núcleo]],Controle!$G$4:$I$4,1)</f>
        <v>#N/A</v>
      </c>
      <c r="F18" s="1" t="e">
        <f ca="1">OFFSET(Controle!$F$3,0,Tabela1[[#This Row],[Colunas]],1,1)</f>
        <v>#N/A</v>
      </c>
    </row>
    <row r="19" spans="5:6">
      <c r="E19" s="1" t="e">
        <f>MATCH(Tabela1[[#This Row],[Núcleo]],Controle!$G$4:$I$4,1)</f>
        <v>#N/A</v>
      </c>
      <c r="F19" s="1" t="e">
        <f ca="1">OFFSET(Controle!$F$3,0,Tabela1[[#This Row],[Colunas]],1,1)</f>
        <v>#N/A</v>
      </c>
    </row>
    <row r="20" spans="5:6">
      <c r="E20" s="1" t="e">
        <f>MATCH(Tabela1[[#This Row],[Núcleo]],Controle!$G$4:$I$4,1)</f>
        <v>#N/A</v>
      </c>
      <c r="F20" s="1" t="e">
        <f ca="1">OFFSET(Controle!$F$3,0,Tabela1[[#This Row],[Colunas]],1,1)</f>
        <v>#N/A</v>
      </c>
    </row>
    <row r="21" spans="5:6">
      <c r="E21" s="1" t="e">
        <f>MATCH(Tabela1[[#This Row],[Núcleo]],Controle!$G$4:$I$4,1)</f>
        <v>#N/A</v>
      </c>
      <c r="F21" s="1" t="e">
        <f ca="1">OFFSET(Controle!$F$3,0,Tabela1[[#This Row],[Colunas]],1,1)</f>
        <v>#N/A</v>
      </c>
    </row>
    <row r="22" spans="5:6">
      <c r="E22" s="1" t="e">
        <f>MATCH(Tabela1[[#This Row],[Núcleo]],Controle!$G$4:$I$4,1)</f>
        <v>#N/A</v>
      </c>
      <c r="F22" s="1" t="e">
        <f ca="1">OFFSET(Controle!$F$3,0,Tabela1[[#This Row],[Colunas]],1,1)</f>
        <v>#N/A</v>
      </c>
    </row>
    <row r="23" spans="5:6">
      <c r="E23" s="1" t="e">
        <f>MATCH(Tabela1[[#This Row],[Núcleo]],Controle!$G$4:$I$4,1)</f>
        <v>#N/A</v>
      </c>
      <c r="F23" s="1" t="e">
        <f ca="1">OFFSET(Controle!$F$3,0,Tabela1[[#This Row],[Colunas]],1,1)</f>
        <v>#N/A</v>
      </c>
    </row>
    <row r="24" spans="5:6">
      <c r="E24" s="1" t="e">
        <f>MATCH(Tabela1[[#This Row],[Núcleo]],Controle!$G$4:$I$4,1)</f>
        <v>#N/A</v>
      </c>
      <c r="F24" s="1" t="e">
        <f ca="1">OFFSET(Controle!$F$3,0,Tabela1[[#This Row],[Colunas]],1,1)</f>
        <v>#N/A</v>
      </c>
    </row>
    <row r="25" spans="5:6">
      <c r="E25" s="1" t="e">
        <f>MATCH(Tabela1[[#This Row],[Núcleo]],Controle!$G$4:$I$4,1)</f>
        <v>#N/A</v>
      </c>
      <c r="F25" s="1" t="e">
        <f ca="1">OFFSET(Controle!$F$3,0,Tabela1[[#This Row],[Colunas]],1,1)</f>
        <v>#N/A</v>
      </c>
    </row>
    <row r="26" spans="5:6">
      <c r="E26" s="1" t="e">
        <f>MATCH(Tabela1[[#This Row],[Núcleo]],Controle!$G$4:$I$4,1)</f>
        <v>#N/A</v>
      </c>
      <c r="F26" s="1" t="e">
        <f ca="1">OFFSET(Controle!$F$3,0,Tabela1[[#This Row],[Colunas]],1,1)</f>
        <v>#N/A</v>
      </c>
    </row>
    <row r="27" spans="5:6">
      <c r="E27" s="1" t="e">
        <f>MATCH(Tabela1[[#This Row],[Núcleo]],Controle!$G$4:$I$4,1)</f>
        <v>#N/A</v>
      </c>
      <c r="F27" s="1" t="e">
        <f ca="1">OFFSET(Controle!$F$3,0,Tabela1[[#This Row],[Colunas]],1,1)</f>
        <v>#N/A</v>
      </c>
    </row>
    <row r="28" spans="5:6">
      <c r="E28" s="1" t="e">
        <f>MATCH(Tabela1[[#This Row],[Núcleo]],Controle!$G$4:$I$4,1)</f>
        <v>#N/A</v>
      </c>
      <c r="F28" s="1" t="e">
        <f ca="1">OFFSET(Controle!$F$3,0,Tabela1[[#This Row],[Colunas]],1,1)</f>
        <v>#N/A</v>
      </c>
    </row>
    <row r="29" spans="5:6">
      <c r="E29" s="1" t="e">
        <f>MATCH(Tabela1[[#This Row],[Núcleo]],Controle!$G$4:$I$4,1)</f>
        <v>#N/A</v>
      </c>
      <c r="F29" s="1" t="e">
        <f ca="1">OFFSET(Controle!$F$3,0,Tabela1[[#This Row],[Colunas]],1,1)</f>
        <v>#N/A</v>
      </c>
    </row>
    <row r="30" spans="5:6">
      <c r="E30" s="1" t="e">
        <f>MATCH(Tabela1[[#This Row],[Núcleo]],Controle!$G$4:$I$4,1)</f>
        <v>#N/A</v>
      </c>
      <c r="F30" s="1" t="e">
        <f ca="1">OFFSET(Controle!$F$3,0,Tabela1[[#This Row],[Colunas]],1,1)</f>
        <v>#N/A</v>
      </c>
    </row>
    <row r="31" spans="5:6">
      <c r="E31" s="1" t="e">
        <f>MATCH(Tabela1[[#This Row],[Núcleo]],Controle!$G$4:$I$4,1)</f>
        <v>#N/A</v>
      </c>
      <c r="F31" s="1" t="e">
        <f ca="1">OFFSET(Controle!$F$3,0,Tabela1[[#This Row],[Colunas]],1,1)</f>
        <v>#N/A</v>
      </c>
    </row>
    <row r="32" spans="5:6">
      <c r="E32" s="1" t="e">
        <f>MATCH(Tabela1[[#This Row],[Núcleo]],Controle!$G$4:$I$4,1)</f>
        <v>#N/A</v>
      </c>
      <c r="F32" s="1" t="e">
        <f ca="1">OFFSET(Controle!$F$3,0,Tabela1[[#This Row],[Colunas]],1,1)</f>
        <v>#N/A</v>
      </c>
    </row>
    <row r="33" spans="5:6">
      <c r="E33" s="1" t="e">
        <f>MATCH(Tabela1[[#This Row],[Núcleo]],Controle!$G$4:$I$4,1)</f>
        <v>#N/A</v>
      </c>
      <c r="F33" s="1" t="e">
        <f ca="1">OFFSET(Controle!$F$3,0,Tabela1[[#This Row],[Colunas]],1,1)</f>
        <v>#N/A</v>
      </c>
    </row>
    <row r="34" spans="5:6">
      <c r="E34" s="1" t="e">
        <f>MATCH(Tabela1[[#This Row],[Núcleo]],Controle!$G$4:$I$4,1)</f>
        <v>#N/A</v>
      </c>
      <c r="F34" s="1" t="e">
        <f ca="1">OFFSET(Controle!$F$3,0,Tabela1[[#This Row],[Colunas]],1,1)</f>
        <v>#N/A</v>
      </c>
    </row>
    <row r="35" spans="5:6">
      <c r="E35" s="1" t="e">
        <f>MATCH(Tabela1[[#This Row],[Núcleo]],Controle!$G$4:$I$4,1)</f>
        <v>#N/A</v>
      </c>
      <c r="F35" s="1" t="e">
        <f ca="1">OFFSET(Controle!$F$3,0,Tabela1[[#This Row],[Colunas]],1,1)</f>
        <v>#N/A</v>
      </c>
    </row>
    <row r="36" spans="5:6">
      <c r="E36" s="1" t="e">
        <f>MATCH(Tabela1[[#This Row],[Núcleo]],Controle!$G$4:$I$4,1)</f>
        <v>#N/A</v>
      </c>
      <c r="F36" s="1" t="e">
        <f ca="1">OFFSET(Controle!$F$3,0,Tabela1[[#This Row],[Colunas]],1,1)</f>
        <v>#N/A</v>
      </c>
    </row>
    <row r="37" spans="5:6">
      <c r="E37" s="1" t="e">
        <f>MATCH(Tabela1[[#This Row],[Núcleo]],Controle!$G$4:$I$4,1)</f>
        <v>#N/A</v>
      </c>
      <c r="F37" s="1" t="e">
        <f ca="1">OFFSET(Controle!$F$3,0,Tabela1[[#This Row],[Colunas]],1,1)</f>
        <v>#N/A</v>
      </c>
    </row>
    <row r="38" spans="5:6">
      <c r="E38" s="1" t="e">
        <f>MATCH(Tabela1[[#This Row],[Núcleo]],Controle!$G$4:$I$4,1)</f>
        <v>#N/A</v>
      </c>
      <c r="F38" s="1" t="e">
        <f ca="1">OFFSET(Controle!$F$3,0,Tabela1[[#This Row],[Colunas]],1,1)</f>
        <v>#N/A</v>
      </c>
    </row>
    <row r="39" spans="5:6">
      <c r="E39" s="1" t="e">
        <f>MATCH(Tabela1[[#This Row],[Núcleo]],Controle!$G$4:$I$4,1)</f>
        <v>#N/A</v>
      </c>
      <c r="F39" s="1" t="e">
        <f ca="1">OFFSET(Controle!$F$3,0,Tabela1[[#This Row],[Colunas]],1,1)</f>
        <v>#N/A</v>
      </c>
    </row>
    <row r="40" spans="5:6">
      <c r="E40" s="1" t="e">
        <f>MATCH(Tabela1[[#This Row],[Núcleo]],Controle!$G$4:$I$4,1)</f>
        <v>#N/A</v>
      </c>
      <c r="F40" s="1" t="e">
        <f ca="1">OFFSET(Controle!$F$3,0,Tabela1[[#This Row],[Colunas]],1,1)</f>
        <v>#N/A</v>
      </c>
    </row>
    <row r="41" spans="5:6">
      <c r="E41" s="1" t="e">
        <f>MATCH(Tabela1[[#This Row],[Núcleo]],Controle!$G$4:$I$4,1)</f>
        <v>#N/A</v>
      </c>
      <c r="F41" s="1" t="e">
        <f ca="1">OFFSET(Controle!$F$3,0,Tabela1[[#This Row],[Colunas]],1,1)</f>
        <v>#N/A</v>
      </c>
    </row>
    <row r="42" spans="5:6">
      <c r="E42" s="1" t="e">
        <f>MATCH(Tabela1[[#This Row],[Núcleo]],Controle!$G$4:$I$4,1)</f>
        <v>#N/A</v>
      </c>
      <c r="F42" s="1" t="e">
        <f ca="1">OFFSET(Controle!$F$3,0,Tabela1[[#This Row],[Colunas]],1,1)</f>
        <v>#N/A</v>
      </c>
    </row>
    <row r="43" spans="5:6">
      <c r="E43" s="1" t="e">
        <f>MATCH(Tabela1[[#This Row],[Núcleo]],Controle!$G$4:$I$4,1)</f>
        <v>#N/A</v>
      </c>
      <c r="F43" s="1" t="e">
        <f ca="1">OFFSET(Controle!$F$3,0,Tabela1[[#This Row],[Colunas]],1,1)</f>
        <v>#N/A</v>
      </c>
    </row>
    <row r="44" spans="5:6">
      <c r="E44" s="1" t="e">
        <f>MATCH(Tabela1[[#This Row],[Núcleo]],Controle!$G$4:$I$4,1)</f>
        <v>#N/A</v>
      </c>
      <c r="F44" s="1" t="e">
        <f ca="1">OFFSET(Controle!$F$3,0,Tabela1[[#This Row],[Colunas]],1,1)</f>
        <v>#N/A</v>
      </c>
    </row>
    <row r="45" spans="5:6">
      <c r="E45" s="1" t="e">
        <f>MATCH(Tabela1[[#This Row],[Núcleo]],Controle!$G$4:$I$4,1)</f>
        <v>#N/A</v>
      </c>
      <c r="F45" s="1" t="e">
        <f ca="1">OFFSET(Controle!$F$3,0,Tabela1[[#This Row],[Colunas]],1,1)</f>
        <v>#N/A</v>
      </c>
    </row>
    <row r="46" spans="5:6">
      <c r="E46" s="1" t="e">
        <f>MATCH(Tabela1[[#This Row],[Núcleo]],Controle!$G$4:$I$4,1)</f>
        <v>#N/A</v>
      </c>
      <c r="F46" s="1" t="e">
        <f ca="1">OFFSET(Controle!$F$3,0,Tabela1[[#This Row],[Colunas]],1,1)</f>
        <v>#N/A</v>
      </c>
    </row>
    <row r="47" spans="5:6">
      <c r="E47" s="1" t="e">
        <f>MATCH(Tabela1[[#This Row],[Núcleo]],Controle!$G$4:$I$4,1)</f>
        <v>#N/A</v>
      </c>
      <c r="F47" s="1" t="e">
        <f ca="1">OFFSET(Controle!$F$3,0,Tabela1[[#This Row],[Colunas]],1,1)</f>
        <v>#N/A</v>
      </c>
    </row>
    <row r="48" spans="5:6">
      <c r="E48" s="1" t="e">
        <f>MATCH(Tabela1[[#This Row],[Núcleo]],Controle!$G$4:$I$4,1)</f>
        <v>#N/A</v>
      </c>
      <c r="F48" s="1" t="e">
        <f ca="1">OFFSET(Controle!$F$3,0,Tabela1[[#This Row],[Colunas]],1,1)</f>
        <v>#N/A</v>
      </c>
    </row>
    <row r="49" spans="5:6">
      <c r="E49" s="1" t="e">
        <f>MATCH(Tabela1[[#This Row],[Núcleo]],Controle!$G$4:$I$4,1)</f>
        <v>#N/A</v>
      </c>
      <c r="F49" s="1" t="e">
        <f ca="1">OFFSET(Controle!$F$3,0,Tabela1[[#This Row],[Colunas]],1,1)</f>
        <v>#N/A</v>
      </c>
    </row>
    <row r="50" spans="5:6">
      <c r="E50" s="1" t="e">
        <f>MATCH(Tabela1[[#This Row],[Núcleo]],Controle!$G$4:$I$4,1)</f>
        <v>#N/A</v>
      </c>
      <c r="F50" s="1" t="e">
        <f ca="1">OFFSET(Controle!$F$3,0,Tabela1[[#This Row],[Colunas]],1,1)</f>
        <v>#N/A</v>
      </c>
    </row>
    <row r="51" spans="5:6">
      <c r="E51" s="1" t="e">
        <f>MATCH(Tabela1[[#This Row],[Núcleo]],Controle!$G$4:$I$4,1)</f>
        <v>#N/A</v>
      </c>
      <c r="F51" s="1" t="e">
        <f ca="1">OFFSET(Controle!$F$3,0,Tabela1[[#This Row],[Colunas]],1,1)</f>
        <v>#N/A</v>
      </c>
    </row>
  </sheetData>
  <dataConsolidate/>
  <phoneticPr fontId="36" type="noConversion"/>
  <dataValidations count="13">
    <dataValidation type="list" allowBlank="1" showInputMessage="1" showErrorMessage="1" sqref="E4:E51" xr:uid="{00000000-0002-0000-0200-000000000000}">
      <formula1>Categorias</formula1>
    </dataValidation>
    <dataValidation type="list" allowBlank="1" showInputMessage="1" showErrorMessage="1" sqref="Q4:Q51" xr:uid="{00000000-0002-0000-0200-00000B000000}">
      <formula1>Destino_Final</formula1>
    </dataValidation>
    <dataValidation type="list" allowBlank="1" showInputMessage="1" showErrorMessage="1" sqref="P4:P51" xr:uid="{00000000-0002-0000-0200-00000A000000}">
      <formula1>Coletadora</formula1>
    </dataValidation>
    <dataValidation type="list" allowBlank="1" showInputMessage="1" showErrorMessage="1" sqref="H4:H51" xr:uid="{CCD474F6-CEE9-4ECF-94B3-6DBABE6C30C4}">
      <formula1>Classe</formula1>
    </dataValidation>
    <dataValidation type="list" allowBlank="1" showInputMessage="1" showErrorMessage="1" sqref="R4:R51" xr:uid="{88DBF751-8AE3-40BE-BF5C-549D35C8B2A7}">
      <formula1>Tipologia_Destinacao</formula1>
    </dataValidation>
    <dataValidation type="list" allowBlank="1" showInputMessage="1" showErrorMessage="1" sqref="N4:N51" xr:uid="{A6C4948F-11B4-45C8-9828-AA525499BA28}">
      <formula1>Encaminhamento_Reciclagem</formula1>
    </dataValidation>
    <dataValidation type="list" allowBlank="1" showInputMessage="1" showErrorMessage="1" sqref="M4:M51" xr:uid="{356B6196-721F-4715-854B-C8A400085FA6}">
      <formula1>Unidade_Medida</formula1>
    </dataValidation>
    <dataValidation type="list" allowBlank="1" showInputMessage="1" showErrorMessage="1" sqref="A1 A4:A1048576" xr:uid="{70F862C7-317F-4988-92A4-C81C7785B3DF}">
      <formula1>Mes</formula1>
    </dataValidation>
    <dataValidation type="list" allowBlank="1" showInputMessage="1" showErrorMessage="1" sqref="C1 C4:C1048576" xr:uid="{00000000-0002-0000-0200-000004000000}">
      <formula1>Empreiteira</formula1>
    </dataValidation>
    <dataValidation type="list" allowBlank="1" showInputMessage="1" showErrorMessage="1" sqref="B1 B4:B1048576" xr:uid="{1D5199DA-96B1-4939-BE6C-FCBE42A3A53F}">
      <formula1>Atividade</formula1>
    </dataValidation>
    <dataValidation type="list" allowBlank="1" showInputMessage="1" showErrorMessage="1" sqref="D1 D4:D1048576" xr:uid="{3C18B14D-1F23-44EF-81C0-D013F32ACD15}">
      <formula1>Nucleo</formula1>
    </dataValidation>
    <dataValidation type="list" allowBlank="1" showInputMessage="1" showErrorMessage="1" sqref="I4:I51" xr:uid="{00000000-0002-0000-0200-00000C000000}">
      <formula1>Descricao</formula1>
    </dataValidation>
    <dataValidation type="list" allowBlank="1" showInputMessage="1" showErrorMessage="1" sqref="K4:K51" xr:uid="{5A943755-CBEE-40CC-AD0E-0B9BF826103A}">
      <formula1>Fonte_Geracao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6000000}">
          <x14:formula1>
            <xm:f>OFFSET(Controle!$F$3,2,$E4,$F4)</xm:f>
          </x14:formula1>
          <xm:sqref>G4:G51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AKQ557"/>
  <sheetViews>
    <sheetView tabSelected="1" zoomScale="80" zoomScaleNormal="80" workbookViewId="0">
      <selection activeCell="B18" sqref="B18"/>
    </sheetView>
  </sheetViews>
  <sheetFormatPr defaultColWidth="9.140625" defaultRowHeight="12"/>
  <cols>
    <col min="1" max="1" width="18.42578125" style="1" bestFit="1" customWidth="1"/>
    <col min="2" max="2" width="35.42578125" style="1" bestFit="1" customWidth="1"/>
    <col min="3" max="3" width="19.42578125" style="1" bestFit="1" customWidth="1"/>
    <col min="4" max="4" width="27" style="1" bestFit="1" customWidth="1"/>
    <col min="5" max="5" width="19.85546875" style="1" bestFit="1" customWidth="1"/>
    <col min="6" max="6" width="5.28515625" style="1" bestFit="1" customWidth="1"/>
    <col min="7" max="7" width="5.85546875" style="1" bestFit="1" customWidth="1"/>
    <col min="8" max="8" width="10.85546875" style="1" bestFit="1" customWidth="1"/>
    <col min="9" max="9" width="18.42578125" style="1" bestFit="1" customWidth="1"/>
    <col min="10" max="10" width="27" style="1" bestFit="1" customWidth="1"/>
    <col min="11" max="11" width="19.85546875" style="1" bestFit="1" customWidth="1"/>
    <col min="12" max="12" width="10.85546875" style="1" bestFit="1" customWidth="1"/>
    <col min="13" max="13" width="19.42578125" style="1" bestFit="1" customWidth="1"/>
    <col min="14" max="14" width="23.42578125" style="1" bestFit="1" customWidth="1"/>
    <col min="15" max="15" width="19.140625" style="1" bestFit="1" customWidth="1"/>
    <col min="16" max="16" width="10.85546875" style="1" bestFit="1" customWidth="1"/>
    <col min="17" max="17" width="19.140625" style="1" bestFit="1" customWidth="1"/>
    <col min="18" max="18" width="10.85546875" style="1" bestFit="1" customWidth="1"/>
    <col min="19" max="19" width="19.140625" style="1" bestFit="1" customWidth="1"/>
    <col min="20" max="20" width="10.85546875" style="1" bestFit="1" customWidth="1"/>
    <col min="21" max="21" width="16.140625" style="1" bestFit="1" customWidth="1"/>
    <col min="22" max="22" width="23.7109375" style="1" bestFit="1" customWidth="1"/>
    <col min="23" max="23" width="33.5703125" style="1" bestFit="1" customWidth="1"/>
    <col min="24" max="24" width="19.140625" style="1" bestFit="1" customWidth="1"/>
    <col min="25" max="25" width="10.85546875" style="1" bestFit="1" customWidth="1"/>
    <col min="26" max="26" width="17.5703125" style="1" bestFit="1" customWidth="1"/>
    <col min="27" max="27" width="18.7109375" style="1" bestFit="1" customWidth="1"/>
    <col min="28" max="28" width="8.5703125" style="1" bestFit="1" customWidth="1"/>
    <col min="29" max="29" width="7.140625" style="1" bestFit="1" customWidth="1"/>
    <col min="30" max="30" width="13.5703125" style="1" bestFit="1" customWidth="1"/>
    <col min="31" max="31" width="7.85546875" style="1" bestFit="1" customWidth="1"/>
    <col min="32" max="32" width="9.140625" style="1" bestFit="1" customWidth="1"/>
    <col min="33" max="33" width="10.28515625" style="1" bestFit="1" customWidth="1"/>
    <col min="34" max="34" width="9.140625" style="1" bestFit="1" customWidth="1"/>
    <col min="35" max="35" width="10.28515625" style="1" bestFit="1" customWidth="1"/>
    <col min="36" max="36" width="7.85546875" style="1" bestFit="1" customWidth="1"/>
    <col min="37" max="38" width="9.140625" style="1" bestFit="1" customWidth="1"/>
    <col min="39" max="40" width="10.28515625" style="1" bestFit="1" customWidth="1"/>
    <col min="41" max="41" width="7.85546875" style="1" bestFit="1" customWidth="1"/>
    <col min="42" max="45" width="9.140625" style="1" bestFit="1" customWidth="1"/>
    <col min="46" max="46" width="7.85546875" style="1" bestFit="1" customWidth="1"/>
    <col min="47" max="49" width="9.140625" style="1" bestFit="1" customWidth="1"/>
    <col min="50" max="50" width="7.85546875" style="1" bestFit="1" customWidth="1"/>
    <col min="51" max="52" width="9.140625" style="1" bestFit="1" customWidth="1"/>
    <col min="53" max="53" width="10.28515625" style="1" bestFit="1" customWidth="1"/>
    <col min="54" max="54" width="7.85546875" style="1" bestFit="1" customWidth="1"/>
    <col min="55" max="57" width="9.140625" style="1" bestFit="1" customWidth="1"/>
    <col min="58" max="58" width="6.5703125" style="1" bestFit="1" customWidth="1"/>
    <col min="59" max="59" width="9.140625" style="1" bestFit="1" customWidth="1"/>
    <col min="60" max="60" width="10.28515625" style="1" bestFit="1" customWidth="1"/>
    <col min="61" max="61" width="9.140625" style="1" bestFit="1" customWidth="1"/>
    <col min="62" max="62" width="7.85546875" style="1" bestFit="1" customWidth="1"/>
    <col min="63" max="64" width="9.140625" style="1" bestFit="1" customWidth="1"/>
    <col min="65" max="65" width="7.85546875" style="1" bestFit="1" customWidth="1"/>
    <col min="66" max="66" width="9.140625" style="1" bestFit="1" customWidth="1"/>
    <col min="67" max="67" width="10.28515625" style="1" bestFit="1" customWidth="1"/>
    <col min="68" max="68" width="9.140625" style="1" bestFit="1" customWidth="1"/>
    <col min="69" max="69" width="10.28515625" style="1" bestFit="1" customWidth="1"/>
    <col min="70" max="70" width="7.85546875" style="1" bestFit="1" customWidth="1"/>
    <col min="71" max="71" width="10.28515625" style="1" bestFit="1" customWidth="1"/>
    <col min="72" max="73" width="9.140625" style="1" bestFit="1" customWidth="1"/>
    <col min="74" max="74" width="7.85546875" style="1" bestFit="1" customWidth="1"/>
    <col min="75" max="77" width="9.140625" style="1" bestFit="1" customWidth="1"/>
    <col min="78" max="78" width="7.85546875" style="1" bestFit="1" customWidth="1"/>
    <col min="79" max="79" width="9.140625" style="1" bestFit="1" customWidth="1"/>
    <col min="80" max="80" width="7.85546875" style="1" bestFit="1" customWidth="1"/>
    <col min="81" max="81" width="9.140625" style="1" bestFit="1" customWidth="1"/>
    <col min="82" max="82" width="7.85546875" style="1" bestFit="1" customWidth="1"/>
    <col min="83" max="83" width="9.140625" style="1" bestFit="1" customWidth="1"/>
    <col min="84" max="84" width="10.28515625" style="1" bestFit="1" customWidth="1"/>
    <col min="85" max="85" width="7.85546875" style="1" bestFit="1" customWidth="1"/>
    <col min="86" max="86" width="9.140625" style="1" bestFit="1" customWidth="1"/>
    <col min="87" max="87" width="10.28515625" style="1" bestFit="1" customWidth="1"/>
    <col min="88" max="88" width="9.140625" style="1" bestFit="1" customWidth="1"/>
    <col min="89" max="89" width="10.28515625" style="1" bestFit="1" customWidth="1"/>
    <col min="90" max="90" width="7.85546875" style="1" bestFit="1" customWidth="1"/>
    <col min="91" max="91" width="6.5703125" style="1" bestFit="1" customWidth="1"/>
    <col min="92" max="92" width="10.28515625" style="1" bestFit="1" customWidth="1"/>
    <col min="93" max="94" width="7.85546875" style="1" bestFit="1" customWidth="1"/>
    <col min="95" max="96" width="9.140625" style="1" bestFit="1" customWidth="1"/>
    <col min="97" max="97" width="7.85546875" style="1" bestFit="1" customWidth="1"/>
    <col min="98" max="98" width="9.140625" style="1" bestFit="1" customWidth="1"/>
    <col min="99" max="99" width="7.85546875" style="1" bestFit="1" customWidth="1"/>
    <col min="100" max="100" width="9.140625" style="1" bestFit="1" customWidth="1"/>
    <col min="101" max="101" width="7.85546875" style="1" bestFit="1" customWidth="1"/>
    <col min="102" max="102" width="9.140625" style="1" bestFit="1" customWidth="1"/>
    <col min="103" max="104" width="7.85546875" style="1" bestFit="1" customWidth="1"/>
    <col min="105" max="105" width="9.140625" style="1" bestFit="1" customWidth="1"/>
    <col min="106" max="106" width="7.85546875" style="1" bestFit="1" customWidth="1"/>
    <col min="107" max="107" width="9.140625" style="1" bestFit="1" customWidth="1"/>
    <col min="108" max="108" width="6.5703125" style="1" bestFit="1" customWidth="1"/>
    <col min="109" max="109" width="9.140625" style="1" bestFit="1" customWidth="1"/>
    <col min="110" max="110" width="7.85546875" style="1" bestFit="1" customWidth="1"/>
    <col min="111" max="111" width="10.28515625" style="1" bestFit="1" customWidth="1"/>
    <col min="112" max="112" width="7.85546875" style="1" bestFit="1" customWidth="1"/>
    <col min="113" max="113" width="9.140625" style="1" bestFit="1" customWidth="1"/>
    <col min="114" max="115" width="7.85546875" style="1" bestFit="1" customWidth="1"/>
    <col min="116" max="116" width="9.140625" style="1" bestFit="1" customWidth="1"/>
    <col min="117" max="117" width="10.28515625" style="1" bestFit="1" customWidth="1"/>
    <col min="118" max="118" width="7.85546875" style="1" bestFit="1" customWidth="1"/>
    <col min="119" max="119" width="9.140625" style="1" bestFit="1" customWidth="1"/>
    <col min="120" max="120" width="10.28515625" style="1" bestFit="1" customWidth="1"/>
    <col min="121" max="121" width="7.85546875" style="1" bestFit="1" customWidth="1"/>
    <col min="122" max="122" width="10.28515625" style="1" bestFit="1" customWidth="1"/>
    <col min="123" max="123" width="6.5703125" style="1" bestFit="1" customWidth="1"/>
    <col min="124" max="124" width="9.140625" style="1" bestFit="1" customWidth="1"/>
    <col min="125" max="130" width="7.85546875" style="1" bestFit="1" customWidth="1"/>
    <col min="131" max="131" width="9.140625" style="1" bestFit="1" customWidth="1"/>
    <col min="132" max="132" width="6.5703125" style="1" bestFit="1" customWidth="1"/>
    <col min="133" max="133" width="10.28515625" style="1" bestFit="1" customWidth="1"/>
    <col min="134" max="134" width="9.140625" style="1" bestFit="1" customWidth="1"/>
    <col min="135" max="135" width="7.85546875" style="1" bestFit="1" customWidth="1"/>
    <col min="136" max="136" width="9.140625" style="1" bestFit="1" customWidth="1"/>
    <col min="137" max="138" width="7.85546875" style="1" bestFit="1" customWidth="1"/>
    <col min="139" max="139" width="9.140625" style="1" bestFit="1" customWidth="1"/>
    <col min="140" max="140" width="7.85546875" style="1" bestFit="1" customWidth="1"/>
    <col min="141" max="141" width="6.5703125" style="1" bestFit="1" customWidth="1"/>
    <col min="142" max="142" width="7.85546875" style="1" bestFit="1" customWidth="1"/>
    <col min="143" max="143" width="10.28515625" style="1" bestFit="1" customWidth="1"/>
    <col min="144" max="147" width="7.85546875" style="1" bestFit="1" customWidth="1"/>
    <col min="148" max="148" width="6.5703125" style="1" bestFit="1" customWidth="1"/>
    <col min="149" max="150" width="7.85546875" style="1" bestFit="1" customWidth="1"/>
    <col min="151" max="151" width="9.140625" style="1" bestFit="1" customWidth="1"/>
    <col min="152" max="152" width="7.85546875" style="1" bestFit="1" customWidth="1"/>
    <col min="153" max="153" width="6.5703125" style="1" bestFit="1" customWidth="1"/>
    <col min="154" max="155" width="7.85546875" style="1" bestFit="1" customWidth="1"/>
    <col min="156" max="156" width="9.140625" style="1" bestFit="1" customWidth="1"/>
    <col min="157" max="157" width="6.5703125" style="1" bestFit="1" customWidth="1"/>
    <col min="158" max="158" width="9.140625" style="1" bestFit="1" customWidth="1"/>
    <col min="159" max="159" width="7.85546875" style="1" bestFit="1" customWidth="1"/>
    <col min="160" max="160" width="5.28515625" style="1" bestFit="1" customWidth="1"/>
    <col min="161" max="161" width="7.85546875" style="1" bestFit="1" customWidth="1"/>
    <col min="162" max="162" width="9.140625" style="1" bestFit="1" customWidth="1"/>
    <col min="163" max="163" width="7.85546875" style="1" bestFit="1" customWidth="1"/>
    <col min="164" max="164" width="6.5703125" style="1" bestFit="1" customWidth="1"/>
    <col min="165" max="165" width="9.140625" style="1" bestFit="1" customWidth="1"/>
    <col min="166" max="169" width="7.85546875" style="1" bestFit="1" customWidth="1"/>
    <col min="170" max="170" width="9.140625" style="1" bestFit="1" customWidth="1"/>
    <col min="171" max="171" width="7.85546875" style="1" bestFit="1" customWidth="1"/>
    <col min="172" max="172" width="6.5703125" style="1" bestFit="1" customWidth="1"/>
    <col min="173" max="173" width="7.85546875" style="1" bestFit="1" customWidth="1"/>
    <col min="174" max="174" width="6.5703125" style="1" bestFit="1" customWidth="1"/>
    <col min="175" max="175" width="7.85546875" style="1" bestFit="1" customWidth="1"/>
    <col min="176" max="176" width="9.140625" style="1" bestFit="1" customWidth="1"/>
    <col min="177" max="177" width="6.5703125" style="1" bestFit="1" customWidth="1"/>
    <col min="178" max="179" width="7.85546875" style="1" bestFit="1" customWidth="1"/>
    <col min="180" max="180" width="6.5703125" style="1" bestFit="1" customWidth="1"/>
    <col min="181" max="181" width="7.85546875" style="1" bestFit="1" customWidth="1"/>
    <col min="182" max="182" width="5.28515625" style="1" bestFit="1" customWidth="1"/>
    <col min="183" max="185" width="7.85546875" style="1" bestFit="1" customWidth="1"/>
    <col min="186" max="186" width="6.5703125" style="1" bestFit="1" customWidth="1"/>
    <col min="187" max="188" width="7.85546875" style="1" bestFit="1" customWidth="1"/>
    <col min="189" max="189" width="6.5703125" style="1" bestFit="1" customWidth="1"/>
    <col min="190" max="190" width="9.140625" style="1" bestFit="1" customWidth="1"/>
    <col min="191" max="193" width="6.5703125" style="1" bestFit="1" customWidth="1"/>
    <col min="194" max="194" width="5.28515625" style="1" bestFit="1" customWidth="1"/>
    <col min="195" max="196" width="7.85546875" style="1" bestFit="1" customWidth="1"/>
    <col min="197" max="197" width="6.5703125" style="1" bestFit="1" customWidth="1"/>
    <col min="198" max="198" width="9.140625" style="1" bestFit="1" customWidth="1"/>
    <col min="199" max="203" width="6.5703125" style="1" bestFit="1" customWidth="1"/>
    <col min="204" max="204" width="5.28515625" style="1" bestFit="1" customWidth="1"/>
    <col min="205" max="208" width="6.5703125" style="1" bestFit="1" customWidth="1"/>
    <col min="209" max="209" width="7.85546875" style="1" bestFit="1" customWidth="1"/>
    <col min="210" max="210" width="5.28515625" style="1" bestFit="1" customWidth="1"/>
    <col min="211" max="213" width="6.5703125" style="1" bestFit="1" customWidth="1"/>
    <col min="214" max="214" width="5.28515625" style="1" bestFit="1" customWidth="1"/>
    <col min="215" max="219" width="6.5703125" style="1" bestFit="1" customWidth="1"/>
    <col min="220" max="220" width="5.28515625" style="1" bestFit="1" customWidth="1"/>
    <col min="221" max="221" width="7.85546875" style="1" bestFit="1" customWidth="1"/>
    <col min="222" max="222" width="6.5703125" style="1" bestFit="1" customWidth="1"/>
    <col min="223" max="223" width="5.28515625" style="1" bestFit="1" customWidth="1"/>
    <col min="224" max="226" width="6.5703125" style="1" bestFit="1" customWidth="1"/>
    <col min="227" max="227" width="2.85546875" style="1" bestFit="1" customWidth="1"/>
    <col min="228" max="230" width="6.5703125" style="1" bestFit="1" customWidth="1"/>
    <col min="231" max="231" width="7.85546875" style="1" bestFit="1" customWidth="1"/>
    <col min="232" max="233" width="6.5703125" style="1" bestFit="1" customWidth="1"/>
    <col min="234" max="234" width="7.85546875" style="1" bestFit="1" customWidth="1"/>
    <col min="235" max="235" width="6.5703125" style="1" bestFit="1" customWidth="1"/>
    <col min="236" max="236" width="7.85546875" style="1" bestFit="1" customWidth="1"/>
    <col min="237" max="240" width="6.5703125" style="1" bestFit="1" customWidth="1"/>
    <col min="241" max="241" width="5.28515625" style="1" bestFit="1" customWidth="1"/>
    <col min="242" max="245" width="6.5703125" style="1" bestFit="1" customWidth="1"/>
    <col min="246" max="246" width="7.85546875" style="1" bestFit="1" customWidth="1"/>
    <col min="247" max="248" width="6.5703125" style="1" bestFit="1" customWidth="1"/>
    <col min="249" max="249" width="7.85546875" style="1" bestFit="1" customWidth="1"/>
    <col min="250" max="251" width="6.5703125" style="1" bestFit="1" customWidth="1"/>
    <col min="252" max="252" width="7.85546875" style="1" bestFit="1" customWidth="1"/>
    <col min="253" max="257" width="6.5703125" style="1" bestFit="1" customWidth="1"/>
    <col min="258" max="258" width="5.28515625" style="1" bestFit="1" customWidth="1"/>
    <col min="259" max="263" width="6.5703125" style="1" bestFit="1" customWidth="1"/>
    <col min="264" max="264" width="5.28515625" style="1" bestFit="1" customWidth="1"/>
    <col min="265" max="270" width="6.5703125" style="1" bestFit="1" customWidth="1"/>
    <col min="271" max="271" width="5.28515625" style="1" bestFit="1" customWidth="1"/>
    <col min="272" max="276" width="6.5703125" style="1" bestFit="1" customWidth="1"/>
    <col min="277" max="277" width="7.85546875" style="1" bestFit="1" customWidth="1"/>
    <col min="278" max="284" width="6.5703125" style="1" bestFit="1" customWidth="1"/>
    <col min="285" max="285" width="5.28515625" style="1" bestFit="1" customWidth="1"/>
    <col min="286" max="286" width="6.5703125" style="1" bestFit="1" customWidth="1"/>
    <col min="287" max="287" width="7.85546875" style="1" bestFit="1" customWidth="1"/>
    <col min="288" max="294" width="6.5703125" style="1" bestFit="1" customWidth="1"/>
    <col min="295" max="295" width="5.28515625" style="1" bestFit="1" customWidth="1"/>
    <col min="296" max="299" width="6.5703125" style="1" bestFit="1" customWidth="1"/>
    <col min="300" max="300" width="2.85546875" style="1" bestFit="1" customWidth="1"/>
    <col min="301" max="301" width="7.85546875" style="1" bestFit="1" customWidth="1"/>
    <col min="302" max="304" width="6.5703125" style="1" bestFit="1" customWidth="1"/>
    <col min="305" max="305" width="5.28515625" style="1" bestFit="1" customWidth="1"/>
    <col min="306" max="306" width="7.85546875" style="1" bestFit="1" customWidth="1"/>
    <col min="307" max="308" width="6.5703125" style="1" bestFit="1" customWidth="1"/>
    <col min="309" max="309" width="5.28515625" style="1" bestFit="1" customWidth="1"/>
    <col min="310" max="314" width="6.5703125" style="1" bestFit="1" customWidth="1"/>
    <col min="315" max="315" width="5.28515625" style="1" bestFit="1" customWidth="1"/>
    <col min="316" max="316" width="7.85546875" style="1" bestFit="1" customWidth="1"/>
    <col min="317" max="320" width="6.5703125" style="1" bestFit="1" customWidth="1"/>
    <col min="321" max="321" width="5.28515625" style="1" bestFit="1" customWidth="1"/>
    <col min="322" max="328" width="6.5703125" style="1" bestFit="1" customWidth="1"/>
    <col min="329" max="329" width="5.28515625" style="1" bestFit="1" customWidth="1"/>
    <col min="330" max="333" width="6.5703125" style="1" bestFit="1" customWidth="1"/>
    <col min="334" max="334" width="7.85546875" style="1" bestFit="1" customWidth="1"/>
    <col min="335" max="336" width="6.5703125" style="1" bestFit="1" customWidth="1"/>
    <col min="337" max="337" width="5.28515625" style="1" bestFit="1" customWidth="1"/>
    <col min="338" max="341" width="6.5703125" style="1" bestFit="1" customWidth="1"/>
    <col min="342" max="342" width="5.28515625" style="1" bestFit="1" customWidth="1"/>
    <col min="343" max="348" width="6.5703125" style="1" bestFit="1" customWidth="1"/>
    <col min="349" max="349" width="5.28515625" style="1" bestFit="1" customWidth="1"/>
    <col min="350" max="352" width="6.5703125" style="1" bestFit="1" customWidth="1"/>
    <col min="353" max="354" width="7.85546875" style="1" bestFit="1" customWidth="1"/>
    <col min="355" max="356" width="6.5703125" style="1" bestFit="1" customWidth="1"/>
    <col min="357" max="357" width="2.85546875" style="1" bestFit="1" customWidth="1"/>
    <col min="358" max="358" width="7.85546875" style="1" bestFit="1" customWidth="1"/>
    <col min="359" max="363" width="6.5703125" style="1" bestFit="1" customWidth="1"/>
    <col min="364" max="364" width="5.28515625" style="1" bestFit="1" customWidth="1"/>
    <col min="365" max="367" width="6.5703125" style="1" bestFit="1" customWidth="1"/>
    <col min="368" max="368" width="7.85546875" style="1" bestFit="1" customWidth="1"/>
    <col min="369" max="369" width="5.28515625" style="1" bestFit="1" customWidth="1"/>
    <col min="370" max="372" width="6.5703125" style="1" bestFit="1" customWidth="1"/>
    <col min="373" max="373" width="7.85546875" style="1" bestFit="1" customWidth="1"/>
    <col min="374" max="376" width="6.5703125" style="1" bestFit="1" customWidth="1"/>
    <col min="377" max="377" width="5.28515625" style="1" bestFit="1" customWidth="1"/>
    <col min="378" max="379" width="6.5703125" style="1" bestFit="1" customWidth="1"/>
    <col min="380" max="380" width="5.28515625" style="1" bestFit="1" customWidth="1"/>
    <col min="381" max="387" width="6.5703125" style="1" bestFit="1" customWidth="1"/>
    <col min="388" max="388" width="5.28515625" style="1" bestFit="1" customWidth="1"/>
    <col min="389" max="391" width="6.5703125" style="1" bestFit="1" customWidth="1"/>
    <col min="392" max="392" width="7.85546875" style="1" bestFit="1" customWidth="1"/>
    <col min="393" max="394" width="6.5703125" style="1" bestFit="1" customWidth="1"/>
    <col min="395" max="395" width="5.28515625" style="1" bestFit="1" customWidth="1"/>
    <col min="396" max="403" width="6.5703125" style="1" bestFit="1" customWidth="1"/>
    <col min="404" max="404" width="5.28515625" style="1" bestFit="1" customWidth="1"/>
    <col min="405" max="411" width="6.5703125" style="1" bestFit="1" customWidth="1"/>
    <col min="412" max="412" width="7.85546875" style="1" bestFit="1" customWidth="1"/>
    <col min="413" max="413" width="5.28515625" style="1" bestFit="1" customWidth="1"/>
    <col min="414" max="414" width="7.85546875" style="1" bestFit="1" customWidth="1"/>
    <col min="415" max="415" width="6.5703125" style="1" bestFit="1" customWidth="1"/>
    <col min="416" max="416" width="2.85546875" style="1" bestFit="1" customWidth="1"/>
    <col min="417" max="421" width="6.5703125" style="1" bestFit="1" customWidth="1"/>
    <col min="422" max="422" width="7.85546875" style="1" bestFit="1" customWidth="1"/>
    <col min="423" max="423" width="6.5703125" style="1" bestFit="1" customWidth="1"/>
    <col min="424" max="424" width="7.85546875" style="1" bestFit="1" customWidth="1"/>
    <col min="425" max="425" width="6.5703125" style="1" bestFit="1" customWidth="1"/>
    <col min="426" max="426" width="5.28515625" style="1" bestFit="1" customWidth="1"/>
    <col min="427" max="428" width="6.5703125" style="1" bestFit="1" customWidth="1"/>
    <col min="429" max="429" width="7.85546875" style="1" bestFit="1" customWidth="1"/>
    <col min="430" max="430" width="6.5703125" style="1" bestFit="1" customWidth="1"/>
    <col min="431" max="431" width="5.28515625" style="1" bestFit="1" customWidth="1"/>
    <col min="432" max="432" width="7.85546875" style="1" bestFit="1" customWidth="1"/>
    <col min="433" max="434" width="6.5703125" style="1" bestFit="1" customWidth="1"/>
    <col min="435" max="435" width="5.28515625" style="1" bestFit="1" customWidth="1"/>
    <col min="436" max="439" width="6.5703125" style="1" bestFit="1" customWidth="1"/>
    <col min="440" max="440" width="7.85546875" style="1" bestFit="1" customWidth="1"/>
    <col min="441" max="441" width="5.28515625" style="1" bestFit="1" customWidth="1"/>
    <col min="442" max="442" width="6.5703125" style="1" bestFit="1" customWidth="1"/>
    <col min="443" max="443" width="5.28515625" style="1" bestFit="1" customWidth="1"/>
    <col min="444" max="445" width="6.5703125" style="1" bestFit="1" customWidth="1"/>
    <col min="446" max="446" width="5.28515625" style="1" bestFit="1" customWidth="1"/>
    <col min="447" max="448" width="6.5703125" style="1" bestFit="1" customWidth="1"/>
    <col min="449" max="449" width="5.28515625" style="1" bestFit="1" customWidth="1"/>
    <col min="450" max="451" width="7.85546875" style="1" bestFit="1" customWidth="1"/>
    <col min="452" max="454" width="6.5703125" style="1" bestFit="1" customWidth="1"/>
    <col min="455" max="455" width="7.85546875" style="1" bestFit="1" customWidth="1"/>
    <col min="456" max="456" width="6.5703125" style="1" bestFit="1" customWidth="1"/>
    <col min="457" max="457" width="7.85546875" style="1" bestFit="1" customWidth="1"/>
    <col min="458" max="460" width="6.5703125" style="1" bestFit="1" customWidth="1"/>
    <col min="461" max="461" width="2.85546875" style="1" bestFit="1" customWidth="1"/>
    <col min="462" max="464" width="6.5703125" style="1" bestFit="1" customWidth="1"/>
    <col min="465" max="465" width="5.28515625" style="1" bestFit="1" customWidth="1"/>
    <col min="466" max="466" width="7.85546875" style="1" bestFit="1" customWidth="1"/>
    <col min="467" max="468" width="6.5703125" style="1" bestFit="1" customWidth="1"/>
    <col min="469" max="469" width="7.85546875" style="1" bestFit="1" customWidth="1"/>
    <col min="470" max="470" width="5.28515625" style="1" bestFit="1" customWidth="1"/>
    <col min="471" max="471" width="6.5703125" style="1" bestFit="1" customWidth="1"/>
    <col min="472" max="473" width="5.28515625" style="1" bestFit="1" customWidth="1"/>
    <col min="474" max="474" width="7.85546875" style="1" bestFit="1" customWidth="1"/>
    <col min="475" max="475" width="6.5703125" style="1" bestFit="1" customWidth="1"/>
    <col min="476" max="476" width="7.85546875" style="1" bestFit="1" customWidth="1"/>
    <col min="477" max="477" width="6.5703125" style="1" bestFit="1" customWidth="1"/>
    <col min="478" max="478" width="5.28515625" style="1" bestFit="1" customWidth="1"/>
    <col min="479" max="480" width="6.5703125" style="1" bestFit="1" customWidth="1"/>
    <col min="481" max="481" width="5.28515625" style="1" bestFit="1" customWidth="1"/>
    <col min="482" max="482" width="2.85546875" style="1" bestFit="1" customWidth="1"/>
    <col min="483" max="483" width="6.5703125" style="1" bestFit="1" customWidth="1"/>
    <col min="484" max="484" width="5.28515625" style="1" bestFit="1" customWidth="1"/>
    <col min="485" max="485" width="6.5703125" style="1" bestFit="1" customWidth="1"/>
    <col min="486" max="486" width="5.28515625" style="1" bestFit="1" customWidth="1"/>
    <col min="487" max="487" width="7.85546875" style="1" bestFit="1" customWidth="1"/>
    <col min="488" max="492" width="6.5703125" style="1" bestFit="1" customWidth="1"/>
    <col min="493" max="493" width="2.85546875" style="1" bestFit="1" customWidth="1"/>
    <col min="494" max="494" width="6.5703125" style="1" bestFit="1" customWidth="1"/>
    <col min="495" max="495" width="5.28515625" style="1" bestFit="1" customWidth="1"/>
    <col min="496" max="496" width="7.85546875" style="1" bestFit="1" customWidth="1"/>
    <col min="497" max="497" width="2.85546875" style="1" bestFit="1" customWidth="1"/>
    <col min="498" max="498" width="6.5703125" style="1" bestFit="1" customWidth="1"/>
    <col min="499" max="499" width="2.85546875" style="1" bestFit="1" customWidth="1"/>
    <col min="500" max="500" width="4.140625" style="1" bestFit="1" customWidth="1"/>
    <col min="501" max="501" width="9.140625" style="1" bestFit="1" customWidth="1"/>
    <col min="502" max="505" width="4.140625" style="1" bestFit="1" customWidth="1"/>
    <col min="506" max="506" width="7.85546875" style="1" bestFit="1" customWidth="1"/>
    <col min="507" max="510" width="4.140625" style="1" bestFit="1" customWidth="1"/>
    <col min="511" max="511" width="9.140625" style="1" bestFit="1" customWidth="1"/>
    <col min="512" max="515" width="4.140625" style="1" bestFit="1" customWidth="1"/>
    <col min="516" max="516" width="10.28515625" style="1" bestFit="1" customWidth="1"/>
    <col min="517" max="517" width="6.5703125" style="1" bestFit="1" customWidth="1"/>
    <col min="518" max="518" width="4.140625" style="1" bestFit="1" customWidth="1"/>
    <col min="519" max="519" width="9.140625" style="1" bestFit="1" customWidth="1"/>
    <col min="520" max="520" width="7.85546875" style="1" bestFit="1" customWidth="1"/>
    <col min="521" max="521" width="6.5703125" style="1" bestFit="1" customWidth="1"/>
    <col min="522" max="525" width="4.140625" style="1" bestFit="1" customWidth="1"/>
    <col min="526" max="526" width="9.140625" style="1" bestFit="1" customWidth="1"/>
    <col min="527" max="527" width="10.28515625" style="1" bestFit="1" customWidth="1"/>
    <col min="528" max="529" width="5.28515625" style="1" bestFit="1" customWidth="1"/>
    <col min="530" max="531" width="9.140625" style="1" bestFit="1" customWidth="1"/>
    <col min="532" max="534" width="5.28515625" style="1" bestFit="1" customWidth="1"/>
    <col min="535" max="535" width="9.140625" style="1" bestFit="1" customWidth="1"/>
    <col min="536" max="536" width="5.28515625" style="1" bestFit="1" customWidth="1"/>
    <col min="537" max="539" width="9.140625" style="1" bestFit="1" customWidth="1"/>
    <col min="540" max="540" width="5.28515625" style="1" bestFit="1" customWidth="1"/>
    <col min="541" max="541" width="9.140625" style="1" bestFit="1" customWidth="1"/>
    <col min="542" max="542" width="11.5703125" style="1" bestFit="1" customWidth="1"/>
    <col min="543" max="544" width="5.28515625" style="1" bestFit="1" customWidth="1"/>
    <col min="545" max="545" width="7.85546875" style="1" bestFit="1" customWidth="1"/>
    <col min="546" max="547" width="5.28515625" style="1" bestFit="1" customWidth="1"/>
    <col min="548" max="548" width="10.28515625" style="1" bestFit="1" customWidth="1"/>
    <col min="549" max="552" width="9.140625" style="1" bestFit="1" customWidth="1"/>
    <col min="553" max="553" width="10.28515625" style="1" bestFit="1" customWidth="1"/>
    <col min="554" max="554" width="5.28515625" style="1" bestFit="1" customWidth="1"/>
    <col min="555" max="555" width="9.140625" style="1" bestFit="1" customWidth="1"/>
    <col min="556" max="556" width="5.28515625" style="1" bestFit="1" customWidth="1"/>
    <col min="557" max="557" width="9.140625" style="1" bestFit="1" customWidth="1"/>
    <col min="558" max="558" width="12.85546875" style="1" bestFit="1" customWidth="1"/>
    <col min="559" max="559" width="9.140625" style="1" bestFit="1" customWidth="1"/>
    <col min="560" max="564" width="5.28515625" style="1" bestFit="1" customWidth="1"/>
    <col min="565" max="565" width="7.85546875" style="1" bestFit="1" customWidth="1"/>
    <col min="566" max="566" width="5.28515625" style="1" bestFit="1" customWidth="1"/>
    <col min="567" max="570" width="9.140625" style="1" bestFit="1" customWidth="1"/>
    <col min="571" max="573" width="5.28515625" style="1" bestFit="1" customWidth="1"/>
    <col min="574" max="574" width="7.85546875" style="1" bestFit="1" customWidth="1"/>
    <col min="575" max="576" width="9.140625" style="1" bestFit="1" customWidth="1"/>
    <col min="577" max="577" width="5.28515625" style="1" bestFit="1" customWidth="1"/>
    <col min="578" max="579" width="7.85546875" style="1" bestFit="1" customWidth="1"/>
    <col min="580" max="580" width="5.28515625" style="1" bestFit="1" customWidth="1"/>
    <col min="581" max="582" width="10.28515625" style="1" bestFit="1" customWidth="1"/>
    <col min="583" max="584" width="9.140625" style="1" bestFit="1" customWidth="1"/>
    <col min="585" max="585" width="5.28515625" style="1" bestFit="1" customWidth="1"/>
    <col min="586" max="586" width="9.140625" style="1" bestFit="1" customWidth="1"/>
    <col min="587" max="589" width="5.28515625" style="1" bestFit="1" customWidth="1"/>
    <col min="590" max="590" width="9.140625" style="1" bestFit="1" customWidth="1"/>
    <col min="591" max="595" width="5.28515625" style="1" bestFit="1" customWidth="1"/>
    <col min="596" max="596" width="10.28515625" style="1" bestFit="1" customWidth="1"/>
    <col min="597" max="597" width="5.28515625" style="1" bestFit="1" customWidth="1"/>
    <col min="598" max="598" width="9.140625" style="1" bestFit="1" customWidth="1"/>
    <col min="599" max="599" width="5.28515625" style="1" bestFit="1" customWidth="1"/>
    <col min="600" max="601" width="9.140625" style="1" bestFit="1" customWidth="1"/>
    <col min="602" max="603" width="7.85546875" style="1" bestFit="1" customWidth="1"/>
    <col min="604" max="604" width="10.28515625" style="1" bestFit="1" customWidth="1"/>
    <col min="605" max="605" width="5.28515625" style="1" bestFit="1" customWidth="1"/>
    <col min="606" max="606" width="7.85546875" style="1" bestFit="1" customWidth="1"/>
    <col min="607" max="613" width="5.28515625" style="1" bestFit="1" customWidth="1"/>
    <col min="614" max="614" width="9.140625" style="1" bestFit="1" customWidth="1"/>
    <col min="615" max="615" width="7.85546875" style="1" bestFit="1" customWidth="1"/>
    <col min="616" max="616" width="5.28515625" style="1" bestFit="1" customWidth="1"/>
    <col min="617" max="617" width="9.140625" style="1" bestFit="1" customWidth="1"/>
    <col min="618" max="619" width="5.28515625" style="1" bestFit="1" customWidth="1"/>
    <col min="620" max="620" width="7.85546875" style="1" bestFit="1" customWidth="1"/>
    <col min="621" max="622" width="5.28515625" style="1" bestFit="1" customWidth="1"/>
    <col min="623" max="623" width="9.140625" style="1" bestFit="1" customWidth="1"/>
    <col min="624" max="624" width="6.5703125" style="1" bestFit="1" customWidth="1"/>
    <col min="625" max="626" width="10.28515625" style="1" bestFit="1" customWidth="1"/>
    <col min="627" max="627" width="6.5703125" style="1" bestFit="1" customWidth="1"/>
    <col min="628" max="628" width="10.28515625" style="1" bestFit="1" customWidth="1"/>
    <col min="629" max="636" width="6.5703125" style="1" bestFit="1" customWidth="1"/>
    <col min="637" max="637" width="9.140625" style="1" bestFit="1" customWidth="1"/>
    <col min="638" max="645" width="6.5703125" style="1" bestFit="1" customWidth="1"/>
    <col min="646" max="646" width="10.28515625" style="1" bestFit="1" customWidth="1"/>
    <col min="647" max="652" width="6.5703125" style="1" bestFit="1" customWidth="1"/>
    <col min="653" max="653" width="10.28515625" style="1" bestFit="1" customWidth="1"/>
    <col min="654" max="654" width="6.5703125" style="1" bestFit="1" customWidth="1"/>
    <col min="655" max="655" width="10.28515625" style="1" bestFit="1" customWidth="1"/>
    <col min="656" max="657" width="6.5703125" style="1" bestFit="1" customWidth="1"/>
    <col min="658" max="658" width="9.140625" style="1" bestFit="1" customWidth="1"/>
    <col min="659" max="660" width="6.5703125" style="1" bestFit="1" customWidth="1"/>
    <col min="661" max="661" width="9.140625" style="1" bestFit="1" customWidth="1"/>
    <col min="662" max="664" width="6.5703125" style="1" bestFit="1" customWidth="1"/>
    <col min="665" max="665" width="10.28515625" style="1" bestFit="1" customWidth="1"/>
    <col min="666" max="667" width="6.5703125" style="1" bestFit="1" customWidth="1"/>
    <col min="668" max="669" width="10.28515625" style="1" bestFit="1" customWidth="1"/>
    <col min="670" max="671" width="6.5703125" style="1" bestFit="1" customWidth="1"/>
    <col min="672" max="674" width="10.28515625" style="1" bestFit="1" customWidth="1"/>
    <col min="675" max="675" width="9.140625" style="1" bestFit="1" customWidth="1"/>
    <col min="676" max="676" width="6.5703125" style="1" bestFit="1" customWidth="1"/>
    <col min="677" max="677" width="10.28515625" style="1" bestFit="1" customWidth="1"/>
    <col min="678" max="678" width="9.140625" style="1" bestFit="1" customWidth="1"/>
    <col min="679" max="680" width="6.5703125" style="1" bestFit="1" customWidth="1"/>
    <col min="681" max="682" width="10.28515625" style="1" bestFit="1" customWidth="1"/>
    <col min="683" max="683" width="6.5703125" style="1" bestFit="1" customWidth="1"/>
    <col min="684" max="687" width="10.28515625" style="1" bestFit="1" customWidth="1"/>
    <col min="688" max="688" width="9.140625" style="1" bestFit="1" customWidth="1"/>
    <col min="689" max="689" width="10.28515625" style="1" bestFit="1" customWidth="1"/>
    <col min="690" max="690" width="9.140625" style="1" bestFit="1" customWidth="1"/>
    <col min="691" max="692" width="10.28515625" style="1" bestFit="1" customWidth="1"/>
    <col min="693" max="693" width="8.140625" style="1" bestFit="1" customWidth="1"/>
    <col min="694" max="694" width="12.42578125" style="1" bestFit="1" customWidth="1"/>
    <col min="695" max="695" width="10.140625" style="1" bestFit="1" customWidth="1"/>
    <col min="696" max="696" width="10.7109375" style="1" bestFit="1" customWidth="1"/>
    <col min="697" max="697" width="10.140625" style="1" bestFit="1" customWidth="1"/>
    <col min="698" max="698" width="10.7109375" style="1" bestFit="1" customWidth="1"/>
    <col min="699" max="699" width="11.28515625" style="1" bestFit="1" customWidth="1"/>
    <col min="700" max="700" width="10.7109375" style="1" bestFit="1" customWidth="1"/>
    <col min="701" max="701" width="9" style="1" bestFit="1" customWidth="1"/>
    <col min="702" max="702" width="8.5703125" style="1" bestFit="1" customWidth="1"/>
    <col min="703" max="703" width="10.140625" style="1" bestFit="1" customWidth="1"/>
    <col min="704" max="704" width="10.7109375" style="1" bestFit="1" customWidth="1"/>
    <col min="705" max="705" width="9" style="1" bestFit="1" customWidth="1"/>
    <col min="706" max="707" width="10.7109375" style="1" bestFit="1" customWidth="1"/>
    <col min="708" max="708" width="10.140625" style="1" bestFit="1" customWidth="1"/>
    <col min="709" max="709" width="8.5703125" style="1" bestFit="1" customWidth="1"/>
    <col min="710" max="710" width="10.140625" style="1" bestFit="1" customWidth="1"/>
    <col min="711" max="711" width="8.5703125" style="1" bestFit="1" customWidth="1"/>
    <col min="712" max="712" width="10.140625" style="1" bestFit="1" customWidth="1"/>
    <col min="713" max="713" width="10.7109375" style="1" bestFit="1" customWidth="1"/>
    <col min="714" max="714" width="9" style="1" bestFit="1" customWidth="1"/>
    <col min="715" max="715" width="10.7109375" style="1" bestFit="1" customWidth="1"/>
    <col min="716" max="716" width="11.28515625" style="1" bestFit="1" customWidth="1"/>
    <col min="717" max="717" width="8.5703125" style="1" bestFit="1" customWidth="1"/>
    <col min="718" max="718" width="11.28515625" style="1" bestFit="1" customWidth="1"/>
    <col min="719" max="720" width="10.7109375" style="1" bestFit="1" customWidth="1"/>
    <col min="721" max="721" width="10.140625" style="1" bestFit="1" customWidth="1"/>
    <col min="722" max="722" width="8.5703125" style="1" bestFit="1" customWidth="1"/>
    <col min="723" max="723" width="10.140625" style="1" bestFit="1" customWidth="1"/>
    <col min="724" max="724" width="8.5703125" style="1" bestFit="1" customWidth="1"/>
    <col min="725" max="725" width="10.140625" style="1" bestFit="1" customWidth="1"/>
    <col min="726" max="726" width="8.5703125" style="1" bestFit="1" customWidth="1"/>
    <col min="727" max="727" width="11.28515625" style="1" bestFit="1" customWidth="1"/>
    <col min="728" max="728" width="8.5703125" style="1" bestFit="1" customWidth="1"/>
    <col min="729" max="729" width="10.140625" style="1" bestFit="1" customWidth="1"/>
    <col min="730" max="731" width="10.7109375" style="1" bestFit="1" customWidth="1"/>
    <col min="732" max="732" width="10.140625" style="1" bestFit="1" customWidth="1"/>
    <col min="733" max="733" width="18" style="1" bestFit="1" customWidth="1"/>
    <col min="734" max="734" width="7.42578125" style="1" bestFit="1" customWidth="1"/>
    <col min="735" max="735" width="8.5703125" style="1" bestFit="1" customWidth="1"/>
    <col min="736" max="736" width="10.140625" style="1" bestFit="1" customWidth="1"/>
    <col min="737" max="737" width="8.5703125" style="1" bestFit="1" customWidth="1"/>
    <col min="738" max="738" width="10.140625" style="1" bestFit="1" customWidth="1"/>
    <col min="739" max="739" width="10.7109375" style="1" bestFit="1" customWidth="1"/>
    <col min="740" max="740" width="11.140625" style="1" bestFit="1" customWidth="1"/>
    <col min="741" max="741" width="8.5703125" style="1" bestFit="1" customWidth="1"/>
    <col min="742" max="742" width="10" style="1" bestFit="1" customWidth="1"/>
    <col min="743" max="743" width="8.5703125" style="1" bestFit="1" customWidth="1"/>
    <col min="744" max="744" width="9" style="1" bestFit="1" customWidth="1"/>
    <col min="745" max="745" width="10.7109375" style="1" bestFit="1" customWidth="1"/>
    <col min="746" max="746" width="9" style="1" bestFit="1" customWidth="1"/>
    <col min="747" max="747" width="8.5703125" style="1" bestFit="1" customWidth="1"/>
    <col min="748" max="748" width="10.140625" style="1" bestFit="1" customWidth="1"/>
    <col min="749" max="750" width="18" style="1" bestFit="1" customWidth="1"/>
    <col min="751" max="751" width="7.42578125" style="1" bestFit="1" customWidth="1"/>
    <col min="752" max="752" width="8.5703125" style="1" bestFit="1" customWidth="1"/>
    <col min="753" max="753" width="11.28515625" style="1" bestFit="1" customWidth="1"/>
    <col min="754" max="754" width="8.5703125" style="1" bestFit="1" customWidth="1"/>
    <col min="755" max="755" width="10.140625" style="1" bestFit="1" customWidth="1"/>
    <col min="756" max="756" width="8.5703125" style="1" bestFit="1" customWidth="1"/>
    <col min="757" max="757" width="10.140625" style="1" bestFit="1" customWidth="1"/>
    <col min="758" max="758" width="8.5703125" style="1" bestFit="1" customWidth="1"/>
    <col min="759" max="759" width="11.28515625" style="1" bestFit="1" customWidth="1"/>
    <col min="760" max="760" width="18" style="1" bestFit="1" customWidth="1"/>
    <col min="761" max="761" width="7.42578125" style="1" bestFit="1" customWidth="1"/>
    <col min="762" max="762" width="18" style="1" bestFit="1" customWidth="1"/>
    <col min="763" max="763" width="7.42578125" style="1" bestFit="1" customWidth="1"/>
    <col min="764" max="764" width="18" style="1" bestFit="1" customWidth="1"/>
    <col min="765" max="765" width="8.28515625" style="1" bestFit="1" customWidth="1"/>
    <col min="766" max="766" width="10.7109375" style="1" bestFit="1" customWidth="1"/>
    <col min="767" max="767" width="12.28515625" style="1" bestFit="1" customWidth="1"/>
    <col min="768" max="768" width="18" style="1" bestFit="1" customWidth="1"/>
    <col min="769" max="769" width="8.28515625" style="1" bestFit="1" customWidth="1"/>
    <col min="770" max="770" width="18" style="1" bestFit="1" customWidth="1"/>
    <col min="771" max="771" width="8.28515625" style="1" bestFit="1" customWidth="1"/>
    <col min="772" max="772" width="18" style="1" bestFit="1" customWidth="1"/>
    <col min="773" max="773" width="8.28515625" style="1" bestFit="1" customWidth="1"/>
    <col min="774" max="774" width="8.5703125" style="1" bestFit="1" customWidth="1"/>
    <col min="775" max="775" width="11.140625" style="1" bestFit="1" customWidth="1"/>
    <col min="776" max="776" width="18" style="1" bestFit="1" customWidth="1"/>
    <col min="777" max="777" width="8.28515625" style="1" bestFit="1" customWidth="1"/>
    <col min="778" max="778" width="10.7109375" style="1" bestFit="1" customWidth="1"/>
    <col min="779" max="779" width="8.28515625" style="1" bestFit="1" customWidth="1"/>
    <col min="780" max="780" width="10.7109375" style="1" bestFit="1" customWidth="1"/>
    <col min="781" max="781" width="8.28515625" style="1" bestFit="1" customWidth="1"/>
    <col min="782" max="782" width="10.7109375" style="1" bestFit="1" customWidth="1"/>
    <col min="783" max="783" width="12.28515625" style="1" bestFit="1" customWidth="1"/>
    <col min="784" max="784" width="18" style="1" bestFit="1" customWidth="1"/>
    <col min="785" max="785" width="8.42578125" style="1" bestFit="1" customWidth="1"/>
    <col min="786" max="786" width="18" style="1" bestFit="1" customWidth="1"/>
    <col min="787" max="787" width="8.42578125" style="1" bestFit="1" customWidth="1"/>
    <col min="788" max="788" width="18" style="1" bestFit="1" customWidth="1"/>
    <col min="789" max="789" width="8.42578125" style="1" bestFit="1" customWidth="1"/>
    <col min="790" max="790" width="18" style="1" bestFit="1" customWidth="1"/>
    <col min="791" max="791" width="8.42578125" style="1" bestFit="1" customWidth="1"/>
    <col min="792" max="792" width="10.85546875" style="1" bestFit="1" customWidth="1"/>
    <col min="793" max="793" width="13.42578125" style="1" bestFit="1" customWidth="1"/>
    <col min="794" max="794" width="18" style="1" bestFit="1" customWidth="1"/>
    <col min="795" max="795" width="10" style="1" bestFit="1" customWidth="1"/>
    <col min="796" max="796" width="18" style="1" bestFit="1" customWidth="1"/>
    <col min="797" max="797" width="8.42578125" style="1" bestFit="1" customWidth="1"/>
    <col min="798" max="798" width="10.7109375" style="1" bestFit="1" customWidth="1"/>
    <col min="799" max="799" width="12.42578125" style="1" bestFit="1" customWidth="1"/>
    <col min="800" max="800" width="10.7109375" style="1" bestFit="1" customWidth="1"/>
    <col min="801" max="801" width="11.28515625" style="1" bestFit="1" customWidth="1"/>
    <col min="802" max="802" width="10.7109375" style="1" bestFit="1" customWidth="1"/>
    <col min="803" max="803" width="10.140625" style="1" bestFit="1" customWidth="1"/>
    <col min="804" max="804" width="18" style="1" bestFit="1" customWidth="1"/>
    <col min="805" max="805" width="8.42578125" style="1" bestFit="1" customWidth="1"/>
    <col min="806" max="806" width="10.7109375" style="1" bestFit="1" customWidth="1"/>
    <col min="807" max="807" width="8.42578125" style="1" bestFit="1" customWidth="1"/>
    <col min="808" max="808" width="18" style="1" bestFit="1" customWidth="1"/>
    <col min="809" max="809" width="8.42578125" style="1" bestFit="1" customWidth="1"/>
    <col min="810" max="810" width="10.7109375" style="1" bestFit="1" customWidth="1"/>
    <col min="811" max="811" width="8.42578125" style="1" bestFit="1" customWidth="1"/>
    <col min="812" max="812" width="18" style="1" bestFit="1" customWidth="1"/>
    <col min="813" max="813" width="13.42578125" style="1" bestFit="1" customWidth="1"/>
    <col min="814" max="814" width="18" style="1" bestFit="1" customWidth="1"/>
    <col min="815" max="815" width="9.42578125" style="1" bestFit="1" customWidth="1"/>
    <col min="816" max="816" width="10.7109375" style="1" bestFit="1" customWidth="1"/>
    <col min="817" max="817" width="12.28515625" style="1" bestFit="1" customWidth="1"/>
    <col min="818" max="818" width="10.7109375" style="1" bestFit="1" customWidth="1"/>
    <col min="819" max="819" width="9.42578125" style="1" bestFit="1" customWidth="1"/>
    <col min="820" max="820" width="10.7109375" style="1" bestFit="1" customWidth="1"/>
    <col min="821" max="821" width="12.28515625" style="1" bestFit="1" customWidth="1"/>
    <col min="822" max="822" width="8.5703125" style="1" bestFit="1" customWidth="1"/>
    <col min="823" max="823" width="9.42578125" style="1" bestFit="1" customWidth="1"/>
    <col min="824" max="824" width="10.7109375" style="1" bestFit="1" customWidth="1"/>
    <col min="825" max="825" width="12.28515625" style="1" bestFit="1" customWidth="1"/>
    <col min="826" max="827" width="18" style="1" bestFit="1" customWidth="1"/>
    <col min="828" max="828" width="9.42578125" style="1" bestFit="1" customWidth="1"/>
    <col min="829" max="829" width="10.7109375" style="1" bestFit="1" customWidth="1"/>
    <col min="830" max="830" width="12.42578125" style="1" bestFit="1" customWidth="1"/>
    <col min="831" max="831" width="12" style="1" bestFit="1" customWidth="1"/>
    <col min="832" max="832" width="14.5703125" style="1" bestFit="1" customWidth="1"/>
    <col min="833" max="833" width="18" style="1" bestFit="1" customWidth="1"/>
    <col min="834" max="834" width="9.42578125" style="1" bestFit="1" customWidth="1"/>
    <col min="835" max="835" width="18" style="1" bestFit="1" customWidth="1"/>
    <col min="836" max="836" width="9.42578125" style="1" bestFit="1" customWidth="1"/>
    <col min="837" max="837" width="10.7109375" style="1" bestFit="1" customWidth="1"/>
    <col min="838" max="838" width="11.28515625" style="1" bestFit="1" customWidth="1"/>
    <col min="839" max="839" width="10.7109375" style="1" bestFit="1" customWidth="1"/>
    <col min="840" max="840" width="9.42578125" style="1" bestFit="1" customWidth="1"/>
    <col min="841" max="841" width="10.7109375" style="1" bestFit="1" customWidth="1"/>
    <col min="842" max="842" width="9.42578125" style="1" bestFit="1" customWidth="1"/>
    <col min="843" max="843" width="10.85546875" style="1" bestFit="1" customWidth="1"/>
    <col min="844" max="844" width="13.42578125" style="1" bestFit="1" customWidth="1"/>
    <col min="845" max="845" width="10.7109375" style="1" bestFit="1" customWidth="1"/>
    <col min="846" max="846" width="12.28515625" style="1" bestFit="1" customWidth="1"/>
    <col min="847" max="847" width="10.85546875" style="1" bestFit="1" customWidth="1"/>
    <col min="848" max="848" width="13.5703125" style="1" bestFit="1" customWidth="1"/>
    <col min="849" max="849" width="18" style="1" bestFit="1" customWidth="1"/>
    <col min="850" max="850" width="9.42578125" style="1" bestFit="1" customWidth="1"/>
    <col min="851" max="851" width="13.140625" style="1" bestFit="1" customWidth="1"/>
    <col min="852" max="852" width="15.7109375" style="1" bestFit="1" customWidth="1"/>
    <col min="853" max="853" width="10.7109375" style="1" bestFit="1" customWidth="1"/>
    <col min="854" max="854" width="9.42578125" style="1" bestFit="1" customWidth="1"/>
    <col min="855" max="855" width="10.7109375" style="1" bestFit="1" customWidth="1"/>
    <col min="856" max="856" width="9.42578125" style="1" bestFit="1" customWidth="1"/>
    <col min="857" max="857" width="10.7109375" style="1" bestFit="1" customWidth="1"/>
    <col min="858" max="858" width="9.42578125" style="1" bestFit="1" customWidth="1"/>
    <col min="859" max="859" width="10.7109375" style="1" bestFit="1" customWidth="1"/>
    <col min="860" max="860" width="11.140625" style="1" bestFit="1" customWidth="1"/>
    <col min="861" max="861" width="10.7109375" style="1" bestFit="1" customWidth="1"/>
    <col min="862" max="862" width="9.42578125" style="1" bestFit="1" customWidth="1"/>
    <col min="863" max="863" width="10.7109375" style="1" bestFit="1" customWidth="1"/>
    <col min="864" max="864" width="12.42578125" style="1" bestFit="1" customWidth="1"/>
    <col min="865" max="865" width="10.7109375" style="1" bestFit="1" customWidth="1"/>
    <col min="866" max="866" width="12.42578125" style="1" bestFit="1" customWidth="1"/>
    <col min="867" max="867" width="10.7109375" style="1" bestFit="1" customWidth="1"/>
    <col min="868" max="868" width="12.42578125" style="1" bestFit="1" customWidth="1"/>
    <col min="869" max="869" width="18" style="1" bestFit="1" customWidth="1"/>
    <col min="870" max="870" width="9.42578125" style="1" bestFit="1" customWidth="1"/>
    <col min="871" max="871" width="18" style="1" bestFit="1" customWidth="1"/>
    <col min="872" max="872" width="9.42578125" style="1" bestFit="1" customWidth="1"/>
    <col min="873" max="873" width="10.7109375" style="1" bestFit="1" customWidth="1"/>
    <col min="874" max="874" width="11.28515625" style="1" bestFit="1" customWidth="1"/>
    <col min="875" max="875" width="10.7109375" style="1" bestFit="1" customWidth="1"/>
    <col min="876" max="876" width="12.28515625" style="1" bestFit="1" customWidth="1"/>
    <col min="877" max="877" width="10.7109375" style="1" bestFit="1" customWidth="1"/>
    <col min="878" max="878" width="12.28515625" style="1" bestFit="1" customWidth="1"/>
    <col min="879" max="879" width="10.7109375" style="1" bestFit="1" customWidth="1"/>
    <col min="880" max="880" width="9.42578125" style="1" bestFit="1" customWidth="1"/>
    <col min="881" max="881" width="10.7109375" style="1" bestFit="1" customWidth="1"/>
    <col min="882" max="882" width="11.28515625" style="1" bestFit="1" customWidth="1"/>
    <col min="883" max="883" width="10.85546875" style="1" bestFit="1" customWidth="1"/>
    <col min="884" max="884" width="13.5703125" style="1" bestFit="1" customWidth="1"/>
    <col min="885" max="885" width="10.85546875" style="1" bestFit="1" customWidth="1"/>
    <col min="886" max="886" width="13.5703125" style="1" bestFit="1" customWidth="1"/>
    <col min="887" max="887" width="10.7109375" style="1" bestFit="1" customWidth="1"/>
    <col min="888" max="888" width="12.42578125" style="1" bestFit="1" customWidth="1"/>
    <col min="889" max="890" width="18" style="1" bestFit="1" customWidth="1"/>
    <col min="891" max="891" width="9.42578125" style="1" bestFit="1" customWidth="1"/>
    <col min="892" max="893" width="18" style="1" bestFit="1" customWidth="1"/>
    <col min="894" max="894" width="9.42578125" style="1" bestFit="1" customWidth="1"/>
    <col min="895" max="895" width="18" style="1" bestFit="1" customWidth="1"/>
    <col min="896" max="896" width="9.42578125" style="1" bestFit="1" customWidth="1"/>
    <col min="897" max="897" width="10.7109375" style="1" bestFit="1" customWidth="1"/>
    <col min="898" max="898" width="9.42578125" style="1" bestFit="1" customWidth="1"/>
    <col min="899" max="899" width="10.7109375" style="1" bestFit="1" customWidth="1"/>
    <col min="900" max="900" width="9.42578125" style="1" bestFit="1" customWidth="1"/>
    <col min="901" max="901" width="10.7109375" style="1" bestFit="1" customWidth="1"/>
    <col min="902" max="902" width="9.42578125" style="1" bestFit="1" customWidth="1"/>
    <col min="903" max="903" width="10.85546875" style="1" bestFit="1" customWidth="1"/>
    <col min="904" max="904" width="13.5703125" style="1" bestFit="1" customWidth="1"/>
    <col min="905" max="905" width="10.7109375" style="1" bestFit="1" customWidth="1"/>
    <col min="906" max="906" width="12.42578125" style="1" bestFit="1" customWidth="1"/>
    <col min="907" max="907" width="18" style="1" bestFit="1" customWidth="1"/>
    <col min="908" max="908" width="9.42578125" style="1" bestFit="1" customWidth="1"/>
    <col min="909" max="909" width="10.7109375" style="1" bestFit="1" customWidth="1"/>
    <col min="910" max="910" width="12.42578125" style="1" bestFit="1" customWidth="1"/>
    <col min="911" max="911" width="10.7109375" style="1" bestFit="1" customWidth="1"/>
    <col min="912" max="912" width="11.140625" style="1" bestFit="1" customWidth="1"/>
    <col min="913" max="913" width="10.85546875" style="1" bestFit="1" customWidth="1"/>
    <col min="914" max="914" width="13.5703125" style="1" bestFit="1" customWidth="1"/>
    <col min="915" max="915" width="10.7109375" style="1" bestFit="1" customWidth="1"/>
    <col min="916" max="916" width="9.42578125" style="1" bestFit="1" customWidth="1"/>
    <col min="917" max="917" width="10.7109375" style="1" bestFit="1" customWidth="1"/>
    <col min="918" max="918" width="11.140625" style="1" bestFit="1" customWidth="1"/>
    <col min="919" max="919" width="18" style="1" bestFit="1" customWidth="1"/>
    <col min="920" max="920" width="9.42578125" style="1" bestFit="1" customWidth="1"/>
    <col min="921" max="921" width="18" style="1" bestFit="1" customWidth="1"/>
    <col min="922" max="922" width="9.42578125" style="1" bestFit="1" customWidth="1"/>
    <col min="923" max="923" width="18" style="1" bestFit="1" customWidth="1"/>
    <col min="924" max="924" width="9.42578125" style="1" bestFit="1" customWidth="1"/>
    <col min="925" max="925" width="10.7109375" style="1" bestFit="1" customWidth="1"/>
    <col min="926" max="926" width="11.28515625" style="1" bestFit="1" customWidth="1"/>
    <col min="927" max="927" width="18" style="1" bestFit="1" customWidth="1"/>
    <col min="928" max="928" width="9.42578125" style="1" bestFit="1" customWidth="1"/>
    <col min="929" max="929" width="18" style="1" bestFit="1" customWidth="1"/>
    <col min="930" max="930" width="9.42578125" style="1" bestFit="1" customWidth="1"/>
    <col min="931" max="931" width="18" style="1" bestFit="1" customWidth="1"/>
    <col min="932" max="932" width="10.42578125" style="1" bestFit="1" customWidth="1"/>
    <col min="933" max="933" width="10.7109375" style="1" bestFit="1" customWidth="1"/>
    <col min="934" max="934" width="10.42578125" style="1" bestFit="1" customWidth="1"/>
    <col min="935" max="935" width="10.7109375" style="1" bestFit="1" customWidth="1"/>
    <col min="936" max="936" width="10.42578125" style="1" bestFit="1" customWidth="1"/>
    <col min="937" max="937" width="18" style="1" bestFit="1" customWidth="1"/>
    <col min="938" max="938" width="10.42578125" style="1" bestFit="1" customWidth="1"/>
    <col min="939" max="939" width="18" style="1" bestFit="1" customWidth="1"/>
    <col min="940" max="940" width="10.42578125" style="1" bestFit="1" customWidth="1"/>
    <col min="941" max="941" width="10.7109375" style="1" bestFit="1" customWidth="1"/>
    <col min="942" max="942" width="10.42578125" style="1" bestFit="1" customWidth="1"/>
    <col min="943" max="943" width="10.85546875" style="1" bestFit="1" customWidth="1"/>
    <col min="944" max="944" width="13.42578125" style="1" bestFit="1" customWidth="1"/>
    <col min="945" max="945" width="10.85546875" style="1" bestFit="1" customWidth="1"/>
    <col min="946" max="946" width="13.42578125" style="1" bestFit="1" customWidth="1"/>
    <col min="947" max="947" width="18" style="1" bestFit="1" customWidth="1"/>
    <col min="948" max="948" width="10.42578125" style="1" bestFit="1" customWidth="1"/>
    <col min="949" max="949" width="10.7109375" style="1" bestFit="1" customWidth="1"/>
    <col min="950" max="950" width="12.28515625" style="1" bestFit="1" customWidth="1"/>
    <col min="951" max="951" width="18" style="1" bestFit="1" customWidth="1"/>
    <col min="952" max="952" width="10.42578125" style="1" bestFit="1" customWidth="1"/>
    <col min="953" max="953" width="10.7109375" style="1" bestFit="1" customWidth="1"/>
    <col min="954" max="954" width="12.28515625" style="1" bestFit="1" customWidth="1"/>
    <col min="955" max="955" width="18" style="1" bestFit="1" customWidth="1"/>
    <col min="956" max="956" width="10.42578125" style="1" bestFit="1" customWidth="1"/>
    <col min="957" max="957" width="10.85546875" style="1" bestFit="1" customWidth="1"/>
    <col min="958" max="958" width="13.42578125" style="1" bestFit="1" customWidth="1"/>
    <col min="959" max="959" width="10.85546875" style="1" bestFit="1" customWidth="1"/>
    <col min="960" max="960" width="13.42578125" style="1" bestFit="1" customWidth="1"/>
    <col min="961" max="961" width="18" style="1" bestFit="1" customWidth="1"/>
    <col min="962" max="962" width="10.42578125" style="1" bestFit="1" customWidth="1"/>
    <col min="963" max="963" width="10.85546875" style="1" bestFit="1" customWidth="1"/>
    <col min="964" max="964" width="13.42578125" style="1" bestFit="1" customWidth="1"/>
    <col min="965" max="965" width="18" style="1" bestFit="1" customWidth="1"/>
    <col min="966" max="966" width="10.42578125" style="1" bestFit="1" customWidth="1"/>
    <col min="967" max="967" width="10.85546875" style="1" bestFit="1" customWidth="1"/>
    <col min="968" max="968" width="13.42578125" style="1" bestFit="1" customWidth="1"/>
    <col min="969" max="969" width="18" style="1" bestFit="1" customWidth="1"/>
    <col min="970" max="970" width="10.5703125" style="1" bestFit="1" customWidth="1"/>
    <col min="971" max="971" width="18" style="1" bestFit="1" customWidth="1"/>
    <col min="972" max="972" width="10.5703125" style="1" bestFit="1" customWidth="1"/>
    <col min="973" max="973" width="10.7109375" style="1" bestFit="1" customWidth="1"/>
    <col min="974" max="974" width="12.42578125" style="1" bestFit="1" customWidth="1"/>
    <col min="975" max="975" width="10.7109375" style="1" bestFit="1" customWidth="1"/>
    <col min="976" max="976" width="12.42578125" style="1" bestFit="1" customWidth="1"/>
    <col min="977" max="977" width="8.85546875" style="1" bestFit="1" customWidth="1"/>
    <col min="978" max="978" width="12" style="1" bestFit="1" customWidth="1"/>
    <col min="979" max="979" width="10.85546875" style="1" bestFit="1" customWidth="1"/>
    <col min="980" max="16384" width="9.140625" style="1"/>
  </cols>
  <sheetData>
    <row r="1" spans="1:25" ht="57.75" customHeight="1"/>
    <row r="3" spans="1:25">
      <c r="A3"/>
      <c r="B3"/>
      <c r="C3"/>
      <c r="D3"/>
      <c r="E3"/>
      <c r="F3"/>
      <c r="G3"/>
      <c r="H3"/>
      <c r="I3"/>
      <c r="L3"/>
      <c r="M3" s="22"/>
    </row>
    <row r="4" spans="1:25">
      <c r="A4" s="28" t="s">
        <v>113</v>
      </c>
      <c r="B4" t="s">
        <v>285</v>
      </c>
      <c r="C4"/>
      <c r="D4" s="28" t="s">
        <v>223</v>
      </c>
      <c r="E4" s="28" t="s">
        <v>224</v>
      </c>
      <c r="F4"/>
      <c r="G4"/>
      <c r="H4"/>
      <c r="I4"/>
      <c r="J4" s="28" t="s">
        <v>223</v>
      </c>
      <c r="K4" s="28" t="s">
        <v>224</v>
      </c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>
      <c r="A5"/>
      <c r="B5"/>
      <c r="C5"/>
      <c r="D5" s="28" t="s">
        <v>221</v>
      </c>
      <c r="E5" t="s">
        <v>222</v>
      </c>
      <c r="F5"/>
      <c r="G5"/>
      <c r="H5"/>
      <c r="I5"/>
      <c r="J5" s="28" t="s">
        <v>221</v>
      </c>
      <c r="K5" t="s">
        <v>222</v>
      </c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>
      <c r="A6" s="28" t="s">
        <v>221</v>
      </c>
      <c r="B6" t="s">
        <v>223</v>
      </c>
      <c r="C6"/>
      <c r="D6" s="32" t="s">
        <v>222</v>
      </c>
      <c r="E6" s="31"/>
      <c r="F6"/>
      <c r="G6"/>
      <c r="H6"/>
      <c r="I6"/>
      <c r="J6" s="29" t="s">
        <v>222</v>
      </c>
      <c r="K6" s="34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>
      <c r="A7" s="29" t="s">
        <v>222</v>
      </c>
      <c r="B7" s="31">
        <v>0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>
      <c r="A15"/>
      <c r="B15"/>
      <c r="C15"/>
      <c r="D15"/>
      <c r="E15"/>
      <c r="F15"/>
      <c r="G15"/>
      <c r="H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>
      <c r="A16"/>
      <c r="B16"/>
      <c r="C16"/>
      <c r="D16"/>
      <c r="E16"/>
      <c r="F16"/>
      <c r="G16"/>
      <c r="H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>
      <c r="A17"/>
      <c r="B17"/>
      <c r="C17"/>
      <c r="D17"/>
      <c r="E17"/>
      <c r="F17"/>
      <c r="G17"/>
      <c r="H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>
      <c r="A18"/>
      <c r="B18"/>
      <c r="C18"/>
      <c r="D18"/>
      <c r="E18"/>
      <c r="F18"/>
      <c r="G18"/>
      <c r="H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>
      <c r="C19"/>
      <c r="D19"/>
      <c r="E19"/>
      <c r="F19"/>
      <c r="G19"/>
      <c r="H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>
      <c r="C20"/>
      <c r="D20"/>
      <c r="E20"/>
      <c r="F20"/>
      <c r="G20"/>
      <c r="H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>
      <c r="C21"/>
      <c r="D21"/>
      <c r="E21"/>
      <c r="F21"/>
      <c r="G21"/>
      <c r="H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>
      <c r="C22"/>
      <c r="D22"/>
      <c r="E22"/>
      <c r="F22"/>
      <c r="G22"/>
      <c r="H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>
      <c r="C23"/>
      <c r="D23"/>
      <c r="E23"/>
      <c r="F23"/>
      <c r="G23"/>
      <c r="H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>
      <c r="C24"/>
      <c r="D24"/>
      <c r="E24"/>
      <c r="F24"/>
      <c r="G24"/>
      <c r="H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>
      <c r="C25"/>
      <c r="D25"/>
      <c r="E25"/>
      <c r="F25"/>
      <c r="G25"/>
      <c r="H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>
      <c r="D26"/>
      <c r="E26"/>
      <c r="F26"/>
      <c r="G26"/>
      <c r="H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>
      <c r="D30"/>
      <c r="E30"/>
      <c r="F30"/>
      <c r="G30"/>
      <c r="H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>
      <c r="D31"/>
      <c r="E31"/>
      <c r="F31"/>
      <c r="G31"/>
      <c r="H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70"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70">
      <c r="A34" s="28" t="s">
        <v>113</v>
      </c>
      <c r="B34" t="s">
        <v>285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70">
      <c r="A35"/>
      <c r="B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70">
      <c r="A36" s="28" t="s">
        <v>221</v>
      </c>
      <c r="B36" t="s">
        <v>223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70">
      <c r="A37" s="29" t="s">
        <v>222</v>
      </c>
      <c r="B37" s="31"/>
      <c r="D37" s="28" t="s">
        <v>221</v>
      </c>
      <c r="E37" t="s">
        <v>223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70">
      <c r="A38"/>
      <c r="B38"/>
      <c r="D38" s="29" t="s">
        <v>222</v>
      </c>
      <c r="E38" s="30" t="e">
        <v>#DIV/0!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70">
      <c r="A39"/>
      <c r="B39"/>
      <c r="D39"/>
      <c r="E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1:70">
      <c r="A40"/>
      <c r="B40"/>
      <c r="D40"/>
      <c r="E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1:70">
      <c r="A41"/>
      <c r="B41"/>
      <c r="D41"/>
      <c r="E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</row>
    <row r="42" spans="1:70">
      <c r="A42"/>
      <c r="B42"/>
      <c r="D42"/>
      <c r="E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</row>
    <row r="43" spans="1:70">
      <c r="A43"/>
      <c r="B43"/>
      <c r="D43"/>
      <c r="E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</row>
    <row r="44" spans="1:70">
      <c r="A44"/>
      <c r="B44"/>
      <c r="D44"/>
      <c r="E44"/>
      <c r="F44"/>
      <c r="G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</row>
    <row r="45" spans="1:70">
      <c r="A45"/>
      <c r="B45"/>
      <c r="D45"/>
      <c r="E45"/>
      <c r="F45"/>
      <c r="G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</row>
    <row r="46" spans="1:70">
      <c r="A46"/>
      <c r="B46"/>
      <c r="D46"/>
      <c r="E46"/>
      <c r="F46"/>
      <c r="G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70">
      <c r="A47"/>
      <c r="B47"/>
      <c r="D47"/>
      <c r="E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70">
      <c r="A48"/>
      <c r="B48"/>
      <c r="D48"/>
      <c r="E48"/>
      <c r="J48"/>
      <c r="K48"/>
      <c r="L48"/>
      <c r="M48"/>
      <c r="N48"/>
    </row>
    <row r="49" spans="1:14">
      <c r="A49"/>
      <c r="B49"/>
      <c r="D49"/>
      <c r="E49"/>
      <c r="J49"/>
      <c r="K49"/>
      <c r="L49"/>
      <c r="M49"/>
      <c r="N49"/>
    </row>
    <row r="50" spans="1:14">
      <c r="A50"/>
      <c r="B50"/>
      <c r="D50"/>
      <c r="E50"/>
    </row>
    <row r="51" spans="1:14">
      <c r="A51"/>
      <c r="B51"/>
      <c r="D51"/>
      <c r="E51"/>
    </row>
    <row r="52" spans="1:14">
      <c r="A52"/>
      <c r="B52"/>
      <c r="D52"/>
      <c r="E52"/>
    </row>
    <row r="53" spans="1:14">
      <c r="A53"/>
      <c r="B53"/>
      <c r="D53"/>
      <c r="E53"/>
    </row>
    <row r="54" spans="1:14">
      <c r="D54"/>
      <c r="E54"/>
    </row>
    <row r="55" spans="1:14">
      <c r="D55"/>
      <c r="E55"/>
      <c r="I55" s="28" t="s">
        <v>221</v>
      </c>
      <c r="J55" t="s">
        <v>223</v>
      </c>
      <c r="K55"/>
      <c r="L55"/>
    </row>
    <row r="56" spans="1:14">
      <c r="D56"/>
      <c r="E56"/>
      <c r="I56" s="29" t="s">
        <v>222</v>
      </c>
      <c r="J56" s="31"/>
      <c r="K56"/>
      <c r="L56"/>
    </row>
    <row r="57" spans="1:14">
      <c r="A57" s="28" t="s">
        <v>113</v>
      </c>
      <c r="B57" t="s">
        <v>285</v>
      </c>
      <c r="D57"/>
      <c r="E57"/>
      <c r="I57"/>
      <c r="J57"/>
      <c r="K57" s="23">
        <f>IFERROR(GETPIVOTDATA("Quantidade Gerada",$I$55,"Classe do Resíduo
(NBR 10004:04)","Classe I - Perigoso","Unidade de Medida","m³"),0)</f>
        <v>0</v>
      </c>
      <c r="L57" s="23">
        <f>K57</f>
        <v>0</v>
      </c>
    </row>
    <row r="58" spans="1:14">
      <c r="D58"/>
      <c r="E58"/>
      <c r="I58"/>
      <c r="J58"/>
      <c r="K58" s="23">
        <f>IFERROR(GETPIVOTDATA("Quantidade Gerada",$I$55,"Classe do Resíduo
(NBR 10004:04)","Classe I - Perigoso","Unidade de Medida","Ton."),0)</f>
        <v>0</v>
      </c>
      <c r="L58" s="23">
        <f>K58</f>
        <v>0</v>
      </c>
    </row>
    <row r="59" spans="1:14">
      <c r="A59" s="28" t="s">
        <v>221</v>
      </c>
      <c r="B59" t="s">
        <v>223</v>
      </c>
      <c r="D59"/>
      <c r="E59"/>
      <c r="I59"/>
      <c r="J59"/>
      <c r="K59" s="23">
        <f>IFERROR(GETPIVOTDATA("Quantidade Gerada",$I$55,"Classe do Resíduo
(NBR 10004:04)","Classe I - Perigoso","Unidade de Medida","Unid."),0)</f>
        <v>0</v>
      </c>
      <c r="L59" s="23">
        <f>K59</f>
        <v>0</v>
      </c>
    </row>
    <row r="60" spans="1:14">
      <c r="A60" s="29" t="s">
        <v>222</v>
      </c>
      <c r="B60" s="33"/>
      <c r="C60"/>
      <c r="D60"/>
      <c r="E60"/>
      <c r="I60"/>
      <c r="J60"/>
      <c r="K60" s="23"/>
      <c r="L60" s="23"/>
    </row>
    <row r="61" spans="1:14">
      <c r="A61"/>
      <c r="B61"/>
      <c r="C61"/>
      <c r="D61"/>
      <c r="E61"/>
      <c r="I61"/>
      <c r="J61"/>
      <c r="K61" s="23">
        <f>IFERROR(GETPIVOTDATA("Quantidade Gerada",$I$55,"Classe do Resíduo
(NBR 10004:04)","Classe II-A","Unidade de Medida","m³"),0)</f>
        <v>0</v>
      </c>
      <c r="L61" s="23">
        <f>K61</f>
        <v>0</v>
      </c>
    </row>
    <row r="62" spans="1:14">
      <c r="A62"/>
      <c r="B62"/>
      <c r="C62"/>
      <c r="D62"/>
      <c r="E62"/>
      <c r="F62"/>
      <c r="G62"/>
      <c r="I62"/>
      <c r="J62"/>
      <c r="K62" s="23">
        <f>IFERROR(GETPIVOTDATA("Quantidade Gerada",$I$55,"Classe do Resíduo
(NBR 10004:04)","Classe II-A","Unidade de Medida","Ton."),0)</f>
        <v>0</v>
      </c>
      <c r="L62" s="23">
        <f>K62</f>
        <v>0</v>
      </c>
    </row>
    <row r="63" spans="1:14">
      <c r="A63"/>
      <c r="B63"/>
      <c r="C63"/>
      <c r="D63"/>
      <c r="E63"/>
      <c r="F63"/>
      <c r="I63"/>
      <c r="J63"/>
      <c r="K63" s="23">
        <f>IFERROR(GETPIVOTDATA("Quantidade Gerada",$I$55,"Classe do Resíduo
(NBR 10004:04)","Classe II-A","Unidade de Medida","Unid."),0)</f>
        <v>0</v>
      </c>
      <c r="L63" s="23">
        <f>K63</f>
        <v>0</v>
      </c>
    </row>
    <row r="64" spans="1:14">
      <c r="A64"/>
      <c r="B64"/>
      <c r="C64"/>
      <c r="D64"/>
      <c r="E64"/>
      <c r="F64"/>
      <c r="I64"/>
      <c r="J64"/>
      <c r="K64" s="23"/>
      <c r="L64" s="23"/>
    </row>
    <row r="65" spans="1:979">
      <c r="A65"/>
      <c r="B65"/>
      <c r="C65"/>
      <c r="D65"/>
      <c r="E65"/>
      <c r="F65"/>
      <c r="I65"/>
      <c r="J65"/>
      <c r="K65" s="23">
        <f>IFERROR(GETPIVOTDATA("Quantidade Gerada",$I$55,"Classe do Resíduo
(NBR 10004:04)","Classe II-B","Unidade de Medida","m³"),0)</f>
        <v>0</v>
      </c>
      <c r="L65" s="23">
        <f>K65</f>
        <v>0</v>
      </c>
    </row>
    <row r="66" spans="1:979">
      <c r="A66"/>
      <c r="B66"/>
      <c r="I66"/>
      <c r="J66"/>
      <c r="K66" s="23">
        <f>IFERROR(GETPIVOTDATA("Quantidade Gerada",$I$55,"Classe do Resíduo
(NBR 10004:04)","Classe II-B","Unidade de Medida","Ton."),0)</f>
        <v>0</v>
      </c>
      <c r="L66" s="23">
        <f>K66</f>
        <v>0</v>
      </c>
    </row>
    <row r="67" spans="1:979">
      <c r="A67"/>
      <c r="I67"/>
      <c r="J67"/>
      <c r="K67"/>
      <c r="L67"/>
    </row>
    <row r="68" spans="1:979">
      <c r="A68"/>
      <c r="I68"/>
      <c r="J68"/>
    </row>
    <row r="69" spans="1:979">
      <c r="A69"/>
      <c r="I69"/>
      <c r="J69"/>
    </row>
    <row r="70" spans="1:979">
      <c r="E70"/>
      <c r="G70"/>
      <c r="H70"/>
      <c r="I70"/>
      <c r="J70"/>
      <c r="K70"/>
      <c r="L70"/>
      <c r="M70"/>
      <c r="N70"/>
      <c r="O70"/>
      <c r="P70"/>
      <c r="Q70"/>
      <c r="R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</row>
    <row r="71" spans="1:979">
      <c r="E71"/>
      <c r="G71"/>
      <c r="H71"/>
      <c r="I71"/>
      <c r="J71"/>
      <c r="K71"/>
      <c r="L71"/>
      <c r="M71"/>
      <c r="N71"/>
      <c r="O71"/>
      <c r="P71"/>
      <c r="Q71"/>
      <c r="R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</row>
    <row r="72" spans="1:979">
      <c r="E72"/>
      <c r="G72"/>
      <c r="H72"/>
      <c r="I72"/>
      <c r="J72"/>
      <c r="K72"/>
      <c r="L72"/>
      <c r="M72"/>
      <c r="N72"/>
      <c r="O72"/>
      <c r="P72"/>
      <c r="Q72"/>
      <c r="R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</row>
    <row r="73" spans="1:979">
      <c r="E73"/>
      <c r="G73"/>
      <c r="H73"/>
      <c r="I73"/>
      <c r="J73"/>
      <c r="K73"/>
      <c r="L73"/>
      <c r="M73"/>
      <c r="N73"/>
      <c r="O73"/>
      <c r="P73"/>
      <c r="Q73"/>
      <c r="R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</row>
    <row r="74" spans="1:979">
      <c r="A74"/>
      <c r="B74"/>
      <c r="C74"/>
      <c r="D74"/>
      <c r="E74"/>
      <c r="G74"/>
      <c r="H74"/>
      <c r="I74"/>
      <c r="J74"/>
      <c r="K74"/>
      <c r="L74"/>
      <c r="M74"/>
      <c r="N74"/>
      <c r="O74"/>
      <c r="P74"/>
      <c r="Q74"/>
      <c r="R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</row>
    <row r="75" spans="1:979">
      <c r="A75"/>
      <c r="B75"/>
      <c r="C75"/>
      <c r="D75"/>
      <c r="E75"/>
      <c r="G75"/>
      <c r="H75"/>
      <c r="I75"/>
      <c r="J75"/>
      <c r="K75"/>
      <c r="L75"/>
      <c r="M75"/>
      <c r="N75"/>
      <c r="O75"/>
      <c r="P75"/>
      <c r="Q75"/>
      <c r="R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</row>
    <row r="76" spans="1:979">
      <c r="A76" s="28" t="s">
        <v>221</v>
      </c>
      <c r="B76" t="s">
        <v>250</v>
      </c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</row>
    <row r="77" spans="1:979">
      <c r="A77" s="29" t="s">
        <v>284</v>
      </c>
      <c r="B77">
        <v>1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979">
      <c r="A78" s="29" t="s">
        <v>222</v>
      </c>
      <c r="B78">
        <v>1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9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97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>
      <c r="A84"/>
      <c r="B84"/>
      <c r="C84"/>
      <c r="D84"/>
      <c r="E84"/>
      <c r="F84"/>
      <c r="G84"/>
      <c r="H84"/>
    </row>
    <row r="85" spans="1:25">
      <c r="A85"/>
      <c r="B85"/>
      <c r="C85"/>
      <c r="D85"/>
      <c r="E85"/>
      <c r="F85"/>
      <c r="G85"/>
      <c r="H85"/>
    </row>
    <row r="86" spans="1:25">
      <c r="A86"/>
      <c r="B86"/>
      <c r="C86"/>
      <c r="D86"/>
      <c r="E86"/>
      <c r="F86"/>
      <c r="G86"/>
      <c r="H86"/>
    </row>
    <row r="87" spans="1:25">
      <c r="A87"/>
      <c r="B87"/>
      <c r="C87"/>
      <c r="D87"/>
      <c r="E87"/>
      <c r="F87"/>
      <c r="G87"/>
    </row>
    <row r="88" spans="1:25">
      <c r="A88"/>
      <c r="B88"/>
      <c r="C88"/>
      <c r="D88"/>
      <c r="E88"/>
      <c r="F88"/>
      <c r="G88"/>
    </row>
    <row r="89" spans="1:25">
      <c r="A89"/>
      <c r="B89"/>
      <c r="C89"/>
      <c r="D89"/>
      <c r="E89"/>
      <c r="F89"/>
      <c r="G89"/>
      <c r="K89"/>
      <c r="L89"/>
      <c r="M89"/>
    </row>
    <row r="90" spans="1:25">
      <c r="A90"/>
      <c r="B90"/>
      <c r="C90"/>
      <c r="D90"/>
      <c r="E90"/>
      <c r="F90"/>
      <c r="G90"/>
      <c r="K90"/>
      <c r="L90"/>
      <c r="M90"/>
    </row>
    <row r="91" spans="1:25">
      <c r="A91"/>
      <c r="B91"/>
      <c r="C91"/>
      <c r="D91"/>
      <c r="E91"/>
      <c r="F91"/>
      <c r="G91"/>
      <c r="K91"/>
      <c r="L91"/>
      <c r="M91"/>
    </row>
    <row r="92" spans="1:25">
      <c r="A92"/>
      <c r="B92"/>
      <c r="C92"/>
      <c r="D92"/>
      <c r="E92"/>
      <c r="F92"/>
      <c r="G92"/>
      <c r="K92"/>
      <c r="L92"/>
      <c r="M92"/>
    </row>
    <row r="93" spans="1:25">
      <c r="A93"/>
      <c r="B93"/>
      <c r="C93"/>
      <c r="D93"/>
      <c r="E93"/>
      <c r="F93"/>
      <c r="G93"/>
      <c r="K93"/>
      <c r="L93"/>
      <c r="M93"/>
    </row>
    <row r="94" spans="1:25">
      <c r="A94"/>
      <c r="B94"/>
      <c r="C94"/>
      <c r="D94"/>
      <c r="E94"/>
      <c r="F94"/>
      <c r="G94"/>
      <c r="K94"/>
      <c r="L94"/>
      <c r="M94"/>
    </row>
    <row r="95" spans="1:25">
      <c r="A95"/>
      <c r="B95"/>
      <c r="C95"/>
      <c r="D95"/>
      <c r="E95"/>
      <c r="F95"/>
      <c r="G95"/>
      <c r="I95"/>
      <c r="J95"/>
      <c r="K95"/>
      <c r="L95"/>
      <c r="M95"/>
    </row>
    <row r="96" spans="1:25">
      <c r="A96"/>
      <c r="B96"/>
      <c r="C96"/>
      <c r="D96"/>
      <c r="E96"/>
      <c r="F96"/>
      <c r="G96"/>
      <c r="I96"/>
      <c r="J96"/>
      <c r="K96"/>
      <c r="L96"/>
      <c r="M96"/>
    </row>
    <row r="97" spans="1:694">
      <c r="A97"/>
      <c r="B97"/>
      <c r="C97"/>
      <c r="D97"/>
      <c r="E97"/>
      <c r="F97"/>
      <c r="G97"/>
      <c r="I97"/>
      <c r="J97"/>
      <c r="K97"/>
    </row>
    <row r="98" spans="1:694">
      <c r="A98"/>
      <c r="B98"/>
      <c r="C98"/>
      <c r="D98"/>
      <c r="E98"/>
      <c r="F98"/>
      <c r="G98"/>
      <c r="I98"/>
      <c r="J98"/>
      <c r="K98"/>
    </row>
    <row r="99" spans="1:694">
      <c r="A99"/>
      <c r="B99"/>
      <c r="C99"/>
      <c r="D99"/>
      <c r="E99"/>
      <c r="F99"/>
      <c r="G99"/>
      <c r="I99"/>
      <c r="J99"/>
      <c r="K99"/>
    </row>
    <row r="100" spans="1:694">
      <c r="A100"/>
      <c r="B100"/>
      <c r="C100"/>
      <c r="D100"/>
      <c r="E100"/>
      <c r="F100"/>
      <c r="G100"/>
      <c r="I100"/>
      <c r="J100"/>
      <c r="K100"/>
    </row>
    <row r="101" spans="1:694">
      <c r="A101"/>
      <c r="B101"/>
      <c r="C101"/>
      <c r="D101"/>
      <c r="E101"/>
      <c r="F101"/>
      <c r="G101"/>
      <c r="I101"/>
      <c r="J101"/>
      <c r="K101"/>
    </row>
    <row r="102" spans="1:694">
      <c r="A102"/>
      <c r="B102"/>
      <c r="G102"/>
      <c r="I102"/>
      <c r="J102"/>
      <c r="K102"/>
      <c r="N102"/>
    </row>
    <row r="103" spans="1:694">
      <c r="A103"/>
      <c r="B103"/>
      <c r="G103"/>
      <c r="I103"/>
      <c r="J103"/>
      <c r="K103"/>
      <c r="N103"/>
    </row>
    <row r="104" spans="1:694">
      <c r="A104" s="28" t="s">
        <v>221</v>
      </c>
      <c r="B104" t="s">
        <v>255</v>
      </c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694">
      <c r="A105" s="29" t="s">
        <v>284</v>
      </c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694">
      <c r="A106" s="29" t="s">
        <v>222</v>
      </c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694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</row>
    <row r="108" spans="1:694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</row>
    <row r="109" spans="1:694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</row>
    <row r="110" spans="1:694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</row>
    <row r="111" spans="1:694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</row>
    <row r="112" spans="1:694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</row>
    <row r="113" spans="1:69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</row>
    <row r="114" spans="1:69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</row>
    <row r="115" spans="1:69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</row>
    <row r="116" spans="1:694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</row>
    <row r="117" spans="1:694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</row>
    <row r="118" spans="1:694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</row>
    <row r="119" spans="1:694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</row>
    <row r="120" spans="1:694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</row>
    <row r="121" spans="1:69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</row>
    <row r="122" spans="1:69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</row>
    <row r="123" spans="1:69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</row>
    <row r="124" spans="1:69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</row>
    <row r="125" spans="1:69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</row>
    <row r="126" spans="1:69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</row>
    <row r="127" spans="1:69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</row>
    <row r="128" spans="1:69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</row>
    <row r="129" spans="1:694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</row>
    <row r="130" spans="1:694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</row>
    <row r="131" spans="1:694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</row>
    <row r="132" spans="1:694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</row>
    <row r="133" spans="1:694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</row>
    <row r="134" spans="1:69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</row>
    <row r="135" spans="1:694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</row>
    <row r="136" spans="1:694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</row>
    <row r="137" spans="1:694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694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694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694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694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694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694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69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>
      <c r="I147"/>
      <c r="J147"/>
      <c r="K147"/>
      <c r="L147"/>
      <c r="M147"/>
      <c r="N147"/>
    </row>
    <row r="148" spans="1:30">
      <c r="I148"/>
      <c r="J148"/>
      <c r="K148"/>
      <c r="L148"/>
      <c r="M148"/>
      <c r="N148"/>
      <c r="O148"/>
      <c r="P148"/>
      <c r="Q148"/>
      <c r="R148"/>
    </row>
    <row r="149" spans="1:30">
      <c r="I149"/>
      <c r="J149"/>
      <c r="K149"/>
      <c r="L149"/>
      <c r="M149"/>
      <c r="N149"/>
      <c r="O149"/>
      <c r="P149"/>
      <c r="Q149"/>
      <c r="R149"/>
    </row>
    <row r="150" spans="1:30">
      <c r="I150"/>
      <c r="J150"/>
      <c r="K150"/>
      <c r="L150"/>
      <c r="M150"/>
      <c r="N150"/>
      <c r="O150"/>
      <c r="P150"/>
      <c r="Q150"/>
      <c r="R150"/>
    </row>
    <row r="151" spans="1:30">
      <c r="I151"/>
      <c r="J151"/>
      <c r="K151"/>
      <c r="L151"/>
      <c r="M151"/>
      <c r="N151"/>
    </row>
    <row r="152" spans="1:30">
      <c r="I152"/>
      <c r="J152"/>
      <c r="K152"/>
      <c r="L152"/>
      <c r="M152"/>
      <c r="N152"/>
    </row>
    <row r="153" spans="1:30">
      <c r="I153"/>
      <c r="J153"/>
      <c r="K153"/>
      <c r="L153"/>
      <c r="M153"/>
      <c r="N153"/>
    </row>
    <row r="154" spans="1:30">
      <c r="I154"/>
      <c r="J154"/>
      <c r="K154"/>
      <c r="L154"/>
      <c r="M154"/>
      <c r="N154"/>
    </row>
    <row r="155" spans="1:30">
      <c r="I155"/>
      <c r="J155"/>
      <c r="K155"/>
      <c r="L155"/>
      <c r="M155"/>
      <c r="N155"/>
    </row>
    <row r="156" spans="1:30">
      <c r="I156"/>
      <c r="J156"/>
      <c r="K156"/>
      <c r="L156"/>
      <c r="M156"/>
      <c r="N156"/>
    </row>
    <row r="157" spans="1:30">
      <c r="I157"/>
      <c r="J157"/>
      <c r="K157"/>
      <c r="L157"/>
      <c r="M157"/>
      <c r="N157"/>
    </row>
    <row r="158" spans="1:30">
      <c r="I158"/>
      <c r="J158"/>
      <c r="K158"/>
      <c r="L158"/>
      <c r="M158"/>
      <c r="N158"/>
    </row>
    <row r="159" spans="1:30">
      <c r="I159"/>
      <c r="J159"/>
      <c r="K159"/>
      <c r="L159"/>
      <c r="M159"/>
      <c r="N159"/>
    </row>
    <row r="160" spans="1:30">
      <c r="I160"/>
      <c r="J160"/>
      <c r="K160"/>
      <c r="L160"/>
      <c r="M160"/>
      <c r="N160"/>
    </row>
    <row r="161" spans="1:14">
      <c r="I161"/>
      <c r="J161"/>
      <c r="K161"/>
      <c r="L161"/>
      <c r="M161"/>
      <c r="N161"/>
    </row>
    <row r="162" spans="1:14">
      <c r="A162"/>
      <c r="B162"/>
      <c r="C162"/>
      <c r="D162"/>
      <c r="E162"/>
      <c r="F162"/>
      <c r="I162"/>
      <c r="J162"/>
      <c r="K162"/>
      <c r="L162"/>
      <c r="M162"/>
      <c r="N162"/>
    </row>
    <row r="163" spans="1:14">
      <c r="A163"/>
      <c r="B163"/>
      <c r="C163"/>
      <c r="D163"/>
      <c r="E163"/>
      <c r="F163"/>
      <c r="I163"/>
    </row>
    <row r="164" spans="1:14">
      <c r="A164"/>
      <c r="B164"/>
      <c r="C164"/>
      <c r="D164"/>
      <c r="E164"/>
      <c r="F164"/>
      <c r="I164"/>
    </row>
    <row r="165" spans="1:14">
      <c r="A165"/>
      <c r="B165"/>
      <c r="C165"/>
      <c r="D165"/>
      <c r="E165"/>
      <c r="F165"/>
      <c r="I165"/>
    </row>
    <row r="166" spans="1:14">
      <c r="A166"/>
      <c r="D166"/>
      <c r="E166"/>
      <c r="F166"/>
      <c r="I166"/>
    </row>
    <row r="167" spans="1:14">
      <c r="A167"/>
      <c r="B167"/>
      <c r="C167"/>
      <c r="D167"/>
      <c r="E167"/>
      <c r="F167"/>
      <c r="I167"/>
    </row>
    <row r="168" spans="1:14">
      <c r="A168"/>
      <c r="B168"/>
      <c r="C168"/>
      <c r="D168"/>
      <c r="E168"/>
      <c r="F168"/>
      <c r="I168"/>
    </row>
    <row r="169" spans="1:14">
      <c r="A169"/>
      <c r="B169"/>
      <c r="C169"/>
      <c r="D169"/>
      <c r="E169"/>
      <c r="F169"/>
      <c r="I169"/>
    </row>
    <row r="170" spans="1:14">
      <c r="A170"/>
      <c r="B170"/>
      <c r="C170"/>
      <c r="D170"/>
      <c r="E170"/>
      <c r="F170"/>
      <c r="I170"/>
    </row>
    <row r="171" spans="1:14">
      <c r="A171"/>
      <c r="B171"/>
      <c r="C171"/>
      <c r="D171"/>
      <c r="E171"/>
      <c r="F171"/>
      <c r="I171"/>
    </row>
    <row r="172" spans="1:14">
      <c r="A172"/>
      <c r="B172"/>
      <c r="C172"/>
      <c r="D172"/>
      <c r="E172"/>
      <c r="F172"/>
      <c r="I172"/>
    </row>
    <row r="173" spans="1:14">
      <c r="A173"/>
      <c r="B173"/>
      <c r="C173"/>
      <c r="D173"/>
      <c r="E173"/>
      <c r="F173"/>
      <c r="I173"/>
    </row>
    <row r="174" spans="1:14">
      <c r="A174"/>
      <c r="B174"/>
      <c r="C174"/>
      <c r="D174"/>
      <c r="E174"/>
      <c r="F174"/>
      <c r="I174"/>
    </row>
    <row r="175" spans="1:14">
      <c r="A175"/>
      <c r="B175"/>
      <c r="C175"/>
      <c r="D175"/>
      <c r="E175"/>
      <c r="F175"/>
      <c r="I175"/>
    </row>
    <row r="176" spans="1:14">
      <c r="A176"/>
      <c r="B176"/>
      <c r="C176"/>
      <c r="D176"/>
      <c r="E176"/>
      <c r="F176"/>
      <c r="I176"/>
    </row>
    <row r="177" spans="1:9">
      <c r="A177"/>
      <c r="B177"/>
      <c r="C177"/>
      <c r="D177"/>
      <c r="E177"/>
      <c r="F177"/>
      <c r="I177"/>
    </row>
    <row r="178" spans="1:9">
      <c r="A178"/>
      <c r="B178"/>
      <c r="C178"/>
      <c r="D178"/>
      <c r="E178"/>
      <c r="F178"/>
      <c r="I178"/>
    </row>
    <row r="179" spans="1:9">
      <c r="A179"/>
      <c r="B179"/>
      <c r="C179"/>
      <c r="D179"/>
      <c r="E179"/>
      <c r="F179"/>
      <c r="I179"/>
    </row>
    <row r="180" spans="1:9">
      <c r="A180"/>
      <c r="B180"/>
      <c r="C180"/>
      <c r="D180"/>
      <c r="E180"/>
      <c r="F180"/>
      <c r="I180"/>
    </row>
    <row r="181" spans="1:9">
      <c r="A181"/>
      <c r="B181"/>
      <c r="C181"/>
      <c r="D181"/>
      <c r="E181"/>
      <c r="F181"/>
      <c r="I181"/>
    </row>
    <row r="182" spans="1:9">
      <c r="A182"/>
      <c r="B182"/>
      <c r="C182"/>
      <c r="D182"/>
      <c r="E182"/>
      <c r="F182"/>
      <c r="I182"/>
    </row>
    <row r="183" spans="1:9">
      <c r="A183"/>
      <c r="B183"/>
      <c r="C183"/>
      <c r="D183"/>
      <c r="E183"/>
      <c r="F183"/>
      <c r="I183"/>
    </row>
    <row r="184" spans="1:9">
      <c r="A184"/>
      <c r="B184"/>
      <c r="C184"/>
      <c r="D184"/>
      <c r="E184"/>
      <c r="F184"/>
      <c r="I184"/>
    </row>
    <row r="185" spans="1:9">
      <c r="A185"/>
      <c r="B185"/>
      <c r="C185"/>
      <c r="D185"/>
      <c r="E185"/>
      <c r="F185"/>
      <c r="I185"/>
    </row>
    <row r="186" spans="1:9">
      <c r="A186"/>
      <c r="B186"/>
      <c r="C186"/>
      <c r="D186"/>
      <c r="E186"/>
      <c r="F186"/>
      <c r="I186"/>
    </row>
    <row r="187" spans="1:9">
      <c r="A187"/>
      <c r="B187"/>
      <c r="C187"/>
      <c r="D187"/>
      <c r="E187"/>
      <c r="F187"/>
      <c r="I187"/>
    </row>
    <row r="188" spans="1:9">
      <c r="A188"/>
      <c r="B188"/>
      <c r="C188"/>
      <c r="D188"/>
      <c r="E188"/>
      <c r="F188"/>
      <c r="I188"/>
    </row>
    <row r="189" spans="1:9">
      <c r="A189"/>
      <c r="B189"/>
      <c r="C189"/>
      <c r="D189"/>
      <c r="E189"/>
      <c r="F189"/>
      <c r="I189"/>
    </row>
    <row r="190" spans="1:9">
      <c r="A190"/>
      <c r="B190"/>
      <c r="C190"/>
      <c r="D190"/>
      <c r="E190"/>
      <c r="F190"/>
      <c r="I190"/>
    </row>
    <row r="191" spans="1:9">
      <c r="A191"/>
      <c r="B191"/>
      <c r="C191"/>
      <c r="D191"/>
      <c r="E191"/>
      <c r="F191"/>
      <c r="I191"/>
    </row>
    <row r="192" spans="1:9">
      <c r="A192"/>
      <c r="B192"/>
      <c r="C192"/>
      <c r="D192"/>
      <c r="E192"/>
      <c r="F192"/>
      <c r="I192"/>
    </row>
    <row r="193" spans="1:9">
      <c r="A193"/>
      <c r="B193"/>
      <c r="C193"/>
      <c r="D193"/>
      <c r="E193"/>
      <c r="F193"/>
      <c r="I193"/>
    </row>
    <row r="194" spans="1:9">
      <c r="A194"/>
      <c r="B194"/>
      <c r="C194"/>
      <c r="D194"/>
      <c r="E194"/>
      <c r="F194"/>
      <c r="I194"/>
    </row>
    <row r="195" spans="1:9">
      <c r="A195"/>
      <c r="B195"/>
      <c r="C195"/>
      <c r="D195"/>
      <c r="E195"/>
      <c r="F195"/>
      <c r="I195"/>
    </row>
    <row r="196" spans="1:9">
      <c r="A196"/>
      <c r="B196"/>
      <c r="C196"/>
      <c r="D196"/>
      <c r="E196"/>
      <c r="F196"/>
      <c r="I196"/>
    </row>
    <row r="197" spans="1:9">
      <c r="A197"/>
      <c r="B197"/>
      <c r="C197"/>
      <c r="D197"/>
      <c r="E197"/>
      <c r="F197"/>
      <c r="I197"/>
    </row>
    <row r="198" spans="1:9">
      <c r="A198"/>
      <c r="B198"/>
      <c r="C198"/>
      <c r="D198"/>
      <c r="E198"/>
      <c r="F198"/>
      <c r="I198"/>
    </row>
    <row r="199" spans="1:9">
      <c r="A199"/>
      <c r="B199"/>
      <c r="C199"/>
      <c r="D199"/>
      <c r="E199"/>
      <c r="F199"/>
      <c r="I199"/>
    </row>
    <row r="200" spans="1:9">
      <c r="A200"/>
      <c r="B200"/>
      <c r="C200"/>
      <c r="D200"/>
      <c r="E200"/>
      <c r="F200"/>
      <c r="I200"/>
    </row>
    <row r="201" spans="1:9">
      <c r="A201"/>
      <c r="B201"/>
      <c r="C201"/>
      <c r="D201"/>
      <c r="E201"/>
      <c r="F201"/>
      <c r="I201"/>
    </row>
    <row r="202" spans="1:9">
      <c r="A202"/>
      <c r="B202"/>
      <c r="C202"/>
      <c r="D202"/>
      <c r="E202"/>
      <c r="F202"/>
      <c r="I202"/>
    </row>
    <row r="203" spans="1:9">
      <c r="A203"/>
      <c r="B203"/>
      <c r="C203"/>
      <c r="D203"/>
      <c r="E203"/>
      <c r="F203"/>
      <c r="I203"/>
    </row>
    <row r="204" spans="1:9">
      <c r="A204"/>
      <c r="B204"/>
      <c r="C204"/>
      <c r="D204"/>
      <c r="E204"/>
      <c r="F204"/>
      <c r="I204"/>
    </row>
    <row r="205" spans="1:9">
      <c r="A205"/>
      <c r="B205"/>
      <c r="C205"/>
      <c r="D205"/>
      <c r="E205"/>
      <c r="F205"/>
      <c r="I205"/>
    </row>
    <row r="206" spans="1:9">
      <c r="A206"/>
      <c r="B206"/>
      <c r="C206"/>
      <c r="D206"/>
      <c r="E206"/>
      <c r="F206"/>
      <c r="I206"/>
    </row>
    <row r="207" spans="1:9">
      <c r="A207"/>
      <c r="B207"/>
      <c r="C207"/>
      <c r="D207"/>
      <c r="E207"/>
      <c r="F207"/>
      <c r="I207"/>
    </row>
    <row r="208" spans="1:9">
      <c r="A208"/>
      <c r="B208"/>
      <c r="C208"/>
      <c r="D208"/>
      <c r="E208"/>
      <c r="F208"/>
      <c r="I208"/>
    </row>
    <row r="209" spans="1:9">
      <c r="A209"/>
      <c r="B209"/>
      <c r="C209"/>
      <c r="D209"/>
      <c r="E209"/>
      <c r="F209"/>
      <c r="I209"/>
    </row>
    <row r="210" spans="1:9">
      <c r="A210"/>
      <c r="B210"/>
      <c r="C210"/>
      <c r="D210"/>
      <c r="E210"/>
      <c r="F210"/>
      <c r="I210"/>
    </row>
    <row r="211" spans="1:9">
      <c r="A211"/>
      <c r="B211"/>
      <c r="C211"/>
      <c r="D211"/>
      <c r="E211"/>
      <c r="F211"/>
      <c r="I211"/>
    </row>
    <row r="212" spans="1:9">
      <c r="A212"/>
      <c r="B212"/>
      <c r="C212"/>
      <c r="D212"/>
      <c r="E212"/>
      <c r="F212"/>
      <c r="I212"/>
    </row>
    <row r="213" spans="1:9">
      <c r="A213"/>
      <c r="B213"/>
      <c r="C213"/>
      <c r="D213"/>
      <c r="E213"/>
      <c r="F213"/>
      <c r="I213"/>
    </row>
    <row r="214" spans="1:9">
      <c r="A214"/>
      <c r="B214"/>
      <c r="C214"/>
      <c r="D214"/>
      <c r="E214"/>
      <c r="F214"/>
      <c r="I214"/>
    </row>
    <row r="215" spans="1:9">
      <c r="A215"/>
      <c r="B215"/>
      <c r="C215"/>
      <c r="D215"/>
      <c r="E215"/>
      <c r="F215"/>
      <c r="I215"/>
    </row>
    <row r="216" spans="1:9">
      <c r="A216"/>
      <c r="B216"/>
      <c r="C216"/>
      <c r="D216"/>
      <c r="E216"/>
      <c r="F216"/>
      <c r="I216"/>
    </row>
    <row r="217" spans="1:9">
      <c r="A217"/>
      <c r="B217"/>
      <c r="C217"/>
      <c r="D217"/>
      <c r="E217"/>
      <c r="F217"/>
      <c r="I217"/>
    </row>
    <row r="218" spans="1:9">
      <c r="A218"/>
      <c r="B218"/>
      <c r="C218"/>
      <c r="D218"/>
      <c r="E218"/>
      <c r="F218"/>
      <c r="I218"/>
    </row>
    <row r="219" spans="1:9">
      <c r="A219"/>
      <c r="B219"/>
      <c r="C219"/>
      <c r="D219"/>
      <c r="E219"/>
      <c r="F219"/>
      <c r="I219"/>
    </row>
    <row r="220" spans="1:9">
      <c r="A220"/>
      <c r="B220"/>
      <c r="C220"/>
      <c r="D220"/>
      <c r="E220"/>
      <c r="F220"/>
      <c r="I220"/>
    </row>
    <row r="221" spans="1:9">
      <c r="A221"/>
      <c r="B221"/>
      <c r="C221"/>
      <c r="D221"/>
      <c r="E221"/>
      <c r="F221"/>
      <c r="I221"/>
    </row>
    <row r="222" spans="1:9">
      <c r="A222"/>
      <c r="B222"/>
      <c r="C222"/>
      <c r="D222"/>
      <c r="E222"/>
      <c r="F222"/>
      <c r="I222"/>
    </row>
    <row r="223" spans="1:9">
      <c r="A223"/>
      <c r="B223"/>
      <c r="C223"/>
      <c r="D223"/>
      <c r="E223"/>
      <c r="F223"/>
      <c r="I223"/>
    </row>
    <row r="224" spans="1:9">
      <c r="A224"/>
      <c r="B224"/>
      <c r="C224"/>
      <c r="D224"/>
      <c r="E224"/>
      <c r="F224"/>
      <c r="I224"/>
    </row>
    <row r="225" spans="1:9">
      <c r="A225"/>
      <c r="B225"/>
      <c r="C225"/>
      <c r="D225"/>
      <c r="E225"/>
      <c r="F225"/>
      <c r="I225"/>
    </row>
    <row r="226" spans="1:9">
      <c r="A226"/>
      <c r="B226"/>
      <c r="C226"/>
      <c r="D226"/>
      <c r="E226"/>
      <c r="F226"/>
      <c r="I226"/>
    </row>
    <row r="227" spans="1:9">
      <c r="A227"/>
      <c r="B227"/>
      <c r="C227"/>
      <c r="D227"/>
      <c r="E227"/>
      <c r="F227"/>
      <c r="I227"/>
    </row>
    <row r="228" spans="1:9">
      <c r="A228"/>
      <c r="B228"/>
      <c r="C228"/>
      <c r="D228"/>
      <c r="E228"/>
      <c r="F228"/>
      <c r="I228"/>
    </row>
    <row r="229" spans="1:9">
      <c r="A229"/>
      <c r="B229"/>
      <c r="C229"/>
      <c r="D229"/>
      <c r="E229"/>
      <c r="F229"/>
      <c r="I229"/>
    </row>
    <row r="230" spans="1:9">
      <c r="A230"/>
      <c r="B230"/>
      <c r="C230"/>
      <c r="D230"/>
      <c r="E230"/>
      <c r="F230"/>
      <c r="I230"/>
    </row>
    <row r="231" spans="1:9">
      <c r="A231"/>
      <c r="B231"/>
      <c r="C231"/>
      <c r="D231"/>
      <c r="E231"/>
      <c r="F231"/>
      <c r="I231"/>
    </row>
    <row r="232" spans="1:9">
      <c r="A232"/>
      <c r="B232"/>
      <c r="C232"/>
      <c r="D232"/>
      <c r="E232"/>
      <c r="F232"/>
      <c r="I232"/>
    </row>
    <row r="233" spans="1:9">
      <c r="A233"/>
      <c r="B233"/>
      <c r="C233"/>
      <c r="D233"/>
      <c r="E233"/>
      <c r="F233"/>
      <c r="I233"/>
    </row>
    <row r="234" spans="1:9">
      <c r="A234"/>
      <c r="B234"/>
      <c r="C234"/>
      <c r="D234"/>
      <c r="E234"/>
      <c r="F234"/>
      <c r="I234"/>
    </row>
    <row r="235" spans="1:9">
      <c r="A235"/>
      <c r="B235"/>
      <c r="C235"/>
      <c r="D235"/>
      <c r="E235"/>
      <c r="F235"/>
      <c r="I235"/>
    </row>
    <row r="236" spans="1:9">
      <c r="A236"/>
      <c r="B236"/>
      <c r="C236"/>
      <c r="D236"/>
      <c r="E236"/>
      <c r="F236"/>
      <c r="I236"/>
    </row>
    <row r="237" spans="1:9">
      <c r="A237"/>
      <c r="B237"/>
      <c r="C237"/>
      <c r="D237"/>
      <c r="E237"/>
      <c r="F237"/>
      <c r="I237"/>
    </row>
    <row r="238" spans="1:9">
      <c r="A238"/>
      <c r="B238"/>
      <c r="C238"/>
      <c r="D238"/>
      <c r="E238"/>
      <c r="F238"/>
      <c r="I238"/>
    </row>
    <row r="239" spans="1:9">
      <c r="A239"/>
      <c r="B239"/>
      <c r="C239"/>
      <c r="D239"/>
      <c r="E239"/>
      <c r="F239"/>
      <c r="I239"/>
    </row>
    <row r="240" spans="1:9">
      <c r="A240"/>
      <c r="B240"/>
      <c r="C240"/>
      <c r="D240"/>
      <c r="E240"/>
      <c r="F240"/>
      <c r="I240"/>
    </row>
    <row r="241" spans="1:9">
      <c r="A241"/>
      <c r="B241"/>
      <c r="C241"/>
      <c r="D241"/>
      <c r="E241"/>
      <c r="F241"/>
      <c r="I241"/>
    </row>
    <row r="242" spans="1:9">
      <c r="A242"/>
      <c r="B242"/>
      <c r="C242"/>
      <c r="D242"/>
      <c r="E242"/>
      <c r="F242"/>
      <c r="I242"/>
    </row>
    <row r="243" spans="1:9">
      <c r="A243"/>
      <c r="B243"/>
      <c r="C243"/>
      <c r="D243"/>
      <c r="E243"/>
      <c r="F243"/>
      <c r="I243"/>
    </row>
    <row r="244" spans="1:9">
      <c r="A244"/>
      <c r="B244"/>
      <c r="C244"/>
      <c r="D244"/>
      <c r="E244"/>
      <c r="F244"/>
      <c r="I244"/>
    </row>
    <row r="245" spans="1:9">
      <c r="A245"/>
      <c r="B245"/>
      <c r="C245"/>
      <c r="D245"/>
      <c r="E245"/>
      <c r="F245"/>
      <c r="I245"/>
    </row>
    <row r="246" spans="1:9">
      <c r="A246"/>
      <c r="B246"/>
      <c r="C246"/>
      <c r="D246"/>
      <c r="E246"/>
      <c r="F246"/>
      <c r="I246"/>
    </row>
    <row r="247" spans="1:9">
      <c r="A247"/>
      <c r="B247"/>
      <c r="C247"/>
      <c r="D247"/>
      <c r="E247"/>
      <c r="F247"/>
      <c r="I247"/>
    </row>
    <row r="248" spans="1:9">
      <c r="A248"/>
      <c r="B248"/>
      <c r="C248"/>
      <c r="D248"/>
      <c r="E248"/>
      <c r="F248"/>
      <c r="I248"/>
    </row>
    <row r="249" spans="1:9">
      <c r="A249"/>
      <c r="B249"/>
      <c r="C249"/>
      <c r="D249"/>
      <c r="E249"/>
      <c r="F249"/>
      <c r="I249"/>
    </row>
    <row r="250" spans="1:9">
      <c r="A250"/>
      <c r="B250"/>
      <c r="C250"/>
      <c r="D250"/>
      <c r="E250"/>
      <c r="F250"/>
      <c r="I250"/>
    </row>
    <row r="251" spans="1:9">
      <c r="A251"/>
      <c r="B251"/>
      <c r="C251"/>
      <c r="D251"/>
      <c r="E251"/>
      <c r="F251"/>
      <c r="I251"/>
    </row>
    <row r="252" spans="1:9">
      <c r="A252"/>
      <c r="B252"/>
      <c r="C252"/>
      <c r="D252"/>
      <c r="E252"/>
      <c r="F252"/>
      <c r="I252"/>
    </row>
    <row r="253" spans="1:9">
      <c r="A253"/>
      <c r="B253"/>
      <c r="C253"/>
      <c r="D253"/>
      <c r="E253"/>
      <c r="F253"/>
      <c r="I253"/>
    </row>
    <row r="254" spans="1:9">
      <c r="A254"/>
      <c r="B254"/>
      <c r="C254"/>
      <c r="D254"/>
      <c r="E254"/>
      <c r="F254"/>
      <c r="I254"/>
    </row>
    <row r="255" spans="1:9">
      <c r="A255"/>
      <c r="B255"/>
      <c r="C255"/>
      <c r="D255"/>
      <c r="E255"/>
      <c r="F255"/>
      <c r="I255"/>
    </row>
    <row r="256" spans="1:9">
      <c r="A256"/>
      <c r="B256"/>
      <c r="C256"/>
      <c r="D256"/>
      <c r="E256"/>
      <c r="F256"/>
      <c r="I256"/>
    </row>
    <row r="257" spans="1:9">
      <c r="A257"/>
      <c r="B257"/>
      <c r="C257"/>
      <c r="D257"/>
      <c r="E257"/>
      <c r="F257"/>
      <c r="I257"/>
    </row>
    <row r="258" spans="1:9">
      <c r="A258"/>
      <c r="B258"/>
      <c r="C258"/>
      <c r="D258"/>
      <c r="E258"/>
      <c r="F258"/>
      <c r="I258"/>
    </row>
    <row r="259" spans="1:9">
      <c r="A259"/>
      <c r="B259"/>
      <c r="C259"/>
      <c r="D259"/>
      <c r="E259"/>
      <c r="F259"/>
      <c r="I259"/>
    </row>
    <row r="260" spans="1:9">
      <c r="A260"/>
      <c r="B260"/>
      <c r="C260"/>
      <c r="D260"/>
      <c r="E260"/>
      <c r="F260"/>
      <c r="I260"/>
    </row>
    <row r="261" spans="1:9">
      <c r="A261"/>
      <c r="B261"/>
      <c r="C261"/>
      <c r="D261"/>
      <c r="E261"/>
      <c r="F261"/>
      <c r="I261"/>
    </row>
    <row r="262" spans="1:9">
      <c r="A262"/>
      <c r="B262"/>
      <c r="C262"/>
      <c r="D262"/>
      <c r="E262"/>
      <c r="F262"/>
      <c r="I262"/>
    </row>
    <row r="263" spans="1:9">
      <c r="A263"/>
      <c r="B263"/>
      <c r="C263"/>
      <c r="D263"/>
      <c r="E263"/>
      <c r="F263"/>
      <c r="I263"/>
    </row>
    <row r="264" spans="1:9">
      <c r="A264"/>
      <c r="B264"/>
      <c r="C264"/>
      <c r="D264"/>
      <c r="E264"/>
      <c r="F264"/>
      <c r="I264"/>
    </row>
    <row r="265" spans="1:9">
      <c r="A265"/>
      <c r="B265"/>
      <c r="C265"/>
      <c r="D265"/>
      <c r="E265"/>
      <c r="F265"/>
      <c r="I265"/>
    </row>
    <row r="266" spans="1:9">
      <c r="A266"/>
      <c r="B266"/>
      <c r="C266"/>
      <c r="D266"/>
      <c r="E266"/>
      <c r="F266"/>
      <c r="I266"/>
    </row>
    <row r="267" spans="1:9">
      <c r="A267"/>
      <c r="B267"/>
      <c r="C267"/>
      <c r="D267"/>
      <c r="E267"/>
      <c r="F267"/>
      <c r="I267"/>
    </row>
    <row r="268" spans="1:9">
      <c r="A268"/>
      <c r="B268"/>
      <c r="C268"/>
      <c r="D268"/>
      <c r="E268"/>
      <c r="F268"/>
      <c r="I268"/>
    </row>
    <row r="269" spans="1:9">
      <c r="A269"/>
      <c r="B269"/>
      <c r="C269"/>
      <c r="D269"/>
      <c r="E269"/>
      <c r="F269"/>
      <c r="I269"/>
    </row>
    <row r="270" spans="1:9">
      <c r="A270"/>
      <c r="B270"/>
      <c r="C270"/>
      <c r="D270"/>
      <c r="E270"/>
      <c r="F270"/>
      <c r="I270"/>
    </row>
    <row r="271" spans="1:9">
      <c r="A271"/>
      <c r="B271"/>
      <c r="C271"/>
      <c r="D271"/>
      <c r="E271"/>
      <c r="F271"/>
      <c r="I271"/>
    </row>
    <row r="272" spans="1:9">
      <c r="A272"/>
      <c r="B272"/>
      <c r="C272"/>
      <c r="D272"/>
      <c r="E272"/>
      <c r="F272"/>
      <c r="I272"/>
    </row>
    <row r="273" spans="1:9">
      <c r="A273"/>
      <c r="B273"/>
      <c r="C273"/>
      <c r="D273"/>
      <c r="E273"/>
      <c r="F273"/>
      <c r="I273"/>
    </row>
    <row r="274" spans="1:9">
      <c r="A274"/>
      <c r="B274"/>
      <c r="C274"/>
      <c r="D274"/>
      <c r="E274"/>
      <c r="F274"/>
      <c r="I274"/>
    </row>
    <row r="275" spans="1:9">
      <c r="A275"/>
      <c r="B275"/>
      <c r="C275"/>
      <c r="D275"/>
      <c r="E275"/>
      <c r="F275"/>
      <c r="I275"/>
    </row>
    <row r="276" spans="1:9">
      <c r="A276"/>
      <c r="B276"/>
      <c r="C276"/>
      <c r="D276"/>
      <c r="E276"/>
      <c r="F276"/>
      <c r="I276"/>
    </row>
    <row r="277" spans="1:9">
      <c r="A277"/>
      <c r="B277"/>
      <c r="C277"/>
      <c r="D277"/>
      <c r="E277"/>
      <c r="F277"/>
      <c r="I277"/>
    </row>
    <row r="278" spans="1:9">
      <c r="A278"/>
      <c r="B278"/>
      <c r="C278"/>
      <c r="D278"/>
      <c r="E278"/>
      <c r="F278"/>
      <c r="I278"/>
    </row>
    <row r="279" spans="1:9">
      <c r="A279"/>
      <c r="B279"/>
      <c r="C279"/>
      <c r="D279"/>
      <c r="E279"/>
      <c r="F279"/>
      <c r="I279"/>
    </row>
    <row r="280" spans="1:9">
      <c r="A280"/>
      <c r="B280"/>
      <c r="C280"/>
      <c r="D280"/>
      <c r="E280"/>
      <c r="F280"/>
      <c r="I280"/>
    </row>
    <row r="281" spans="1:9">
      <c r="A281"/>
      <c r="B281"/>
      <c r="C281"/>
      <c r="D281"/>
      <c r="E281"/>
      <c r="F281"/>
      <c r="I281"/>
    </row>
    <row r="282" spans="1:9">
      <c r="A282"/>
      <c r="B282"/>
      <c r="C282"/>
      <c r="D282"/>
      <c r="E282"/>
      <c r="F282"/>
      <c r="I282"/>
    </row>
    <row r="283" spans="1:9">
      <c r="A283"/>
      <c r="B283"/>
      <c r="C283"/>
      <c r="D283"/>
      <c r="E283"/>
      <c r="F283"/>
      <c r="I283"/>
    </row>
    <row r="284" spans="1:9">
      <c r="A284"/>
      <c r="B284"/>
      <c r="C284"/>
      <c r="D284"/>
      <c r="E284"/>
      <c r="F284"/>
      <c r="I284"/>
    </row>
    <row r="285" spans="1:9">
      <c r="A285"/>
      <c r="B285"/>
      <c r="C285"/>
      <c r="D285"/>
      <c r="E285"/>
      <c r="F285"/>
      <c r="I285"/>
    </row>
    <row r="286" spans="1:9">
      <c r="A286"/>
      <c r="B286"/>
      <c r="C286"/>
      <c r="D286"/>
      <c r="E286"/>
      <c r="F286"/>
      <c r="I286"/>
    </row>
    <row r="287" spans="1:9">
      <c r="A287"/>
      <c r="B287"/>
      <c r="C287"/>
      <c r="D287"/>
      <c r="E287"/>
      <c r="F287"/>
      <c r="I287"/>
    </row>
    <row r="288" spans="1:9">
      <c r="A288"/>
      <c r="B288"/>
      <c r="C288"/>
      <c r="D288"/>
      <c r="E288"/>
      <c r="F288"/>
      <c r="I288"/>
    </row>
    <row r="289" spans="1:9">
      <c r="A289"/>
      <c r="B289"/>
      <c r="C289"/>
      <c r="D289"/>
      <c r="E289"/>
      <c r="F289"/>
      <c r="I289"/>
    </row>
    <row r="290" spans="1:9">
      <c r="A290"/>
      <c r="B290"/>
      <c r="C290"/>
      <c r="D290"/>
      <c r="E290"/>
      <c r="F290"/>
      <c r="I290"/>
    </row>
    <row r="291" spans="1:9">
      <c r="A291"/>
      <c r="B291"/>
      <c r="C291"/>
      <c r="D291"/>
      <c r="E291"/>
      <c r="F291"/>
      <c r="I291"/>
    </row>
    <row r="292" spans="1:9">
      <c r="A292"/>
      <c r="B292"/>
      <c r="C292"/>
      <c r="D292"/>
      <c r="E292"/>
      <c r="F292"/>
      <c r="I292"/>
    </row>
    <row r="293" spans="1:9">
      <c r="A293"/>
      <c r="B293"/>
      <c r="C293"/>
      <c r="D293"/>
      <c r="E293"/>
      <c r="F293"/>
      <c r="I293"/>
    </row>
    <row r="294" spans="1:9">
      <c r="A294"/>
      <c r="B294"/>
      <c r="C294"/>
      <c r="D294"/>
      <c r="E294"/>
      <c r="F294"/>
      <c r="I294"/>
    </row>
    <row r="295" spans="1:9">
      <c r="A295"/>
      <c r="B295"/>
      <c r="C295"/>
      <c r="D295"/>
      <c r="E295"/>
      <c r="F295"/>
      <c r="I295"/>
    </row>
    <row r="296" spans="1:9">
      <c r="A296"/>
      <c r="B296"/>
      <c r="C296"/>
      <c r="D296"/>
      <c r="E296"/>
      <c r="F296"/>
    </row>
    <row r="297" spans="1:9">
      <c r="A297"/>
      <c r="B297"/>
      <c r="C297"/>
      <c r="D297"/>
      <c r="E297"/>
      <c r="F297"/>
    </row>
    <row r="298" spans="1:9">
      <c r="A298"/>
      <c r="B298"/>
      <c r="C298"/>
      <c r="D298"/>
      <c r="E298"/>
      <c r="F298"/>
    </row>
    <row r="299" spans="1:9">
      <c r="A299"/>
      <c r="B299"/>
      <c r="C299"/>
      <c r="D299"/>
      <c r="E299"/>
      <c r="F299"/>
    </row>
    <row r="300" spans="1:9">
      <c r="A300"/>
      <c r="B300"/>
      <c r="C300"/>
      <c r="D300"/>
      <c r="E300"/>
      <c r="F300"/>
    </row>
    <row r="301" spans="1:9">
      <c r="A301"/>
      <c r="B301"/>
      <c r="C301"/>
      <c r="D301"/>
      <c r="E301"/>
      <c r="F301"/>
    </row>
    <row r="302" spans="1:9">
      <c r="A302"/>
      <c r="B302"/>
      <c r="C302"/>
      <c r="D302"/>
      <c r="E302"/>
      <c r="F302"/>
    </row>
    <row r="303" spans="1:9">
      <c r="A303"/>
      <c r="B303"/>
      <c r="C303"/>
      <c r="D303"/>
      <c r="E303"/>
      <c r="F303"/>
    </row>
    <row r="304" spans="1:9">
      <c r="A304"/>
      <c r="B304"/>
      <c r="C304"/>
      <c r="D304"/>
      <c r="E304"/>
      <c r="F304"/>
    </row>
    <row r="305" spans="1:6">
      <c r="A305"/>
      <c r="B305"/>
      <c r="C305"/>
      <c r="D305"/>
      <c r="E305"/>
      <c r="F305"/>
    </row>
    <row r="306" spans="1:6">
      <c r="A306"/>
      <c r="B306"/>
      <c r="C306"/>
      <c r="D306"/>
      <c r="E306"/>
      <c r="F306"/>
    </row>
    <row r="307" spans="1:6">
      <c r="A307"/>
      <c r="B307"/>
      <c r="C307"/>
      <c r="D307"/>
      <c r="E307"/>
      <c r="F307"/>
    </row>
    <row r="308" spans="1:6">
      <c r="A308"/>
      <c r="B308"/>
      <c r="C308"/>
      <c r="D308"/>
      <c r="E308"/>
      <c r="F308"/>
    </row>
    <row r="309" spans="1:6">
      <c r="A309"/>
      <c r="B309"/>
      <c r="C309"/>
      <c r="D309"/>
      <c r="E309"/>
      <c r="F309"/>
    </row>
    <row r="310" spans="1:6">
      <c r="A310"/>
      <c r="B310"/>
      <c r="C310"/>
      <c r="D310"/>
      <c r="E310"/>
      <c r="F310"/>
    </row>
    <row r="311" spans="1:6">
      <c r="A311"/>
      <c r="B311"/>
      <c r="C311"/>
      <c r="D311"/>
      <c r="E311"/>
      <c r="F311"/>
    </row>
    <row r="312" spans="1:6">
      <c r="A312"/>
      <c r="B312"/>
      <c r="C312"/>
      <c r="D312"/>
      <c r="E312"/>
      <c r="F312"/>
    </row>
    <row r="313" spans="1:6">
      <c r="A313"/>
      <c r="B313"/>
      <c r="C313"/>
      <c r="D313"/>
      <c r="E313"/>
      <c r="F313"/>
    </row>
    <row r="314" spans="1:6">
      <c r="A314"/>
      <c r="B314"/>
      <c r="C314"/>
      <c r="D314"/>
      <c r="E314"/>
      <c r="F314"/>
    </row>
    <row r="315" spans="1:6">
      <c r="A315"/>
      <c r="B315"/>
      <c r="C315"/>
      <c r="D315"/>
      <c r="E315"/>
      <c r="F315"/>
    </row>
    <row r="316" spans="1:6">
      <c r="A316"/>
      <c r="B316"/>
      <c r="C316"/>
      <c r="D316"/>
      <c r="E316"/>
      <c r="F316"/>
    </row>
    <row r="317" spans="1:6">
      <c r="A317"/>
      <c r="B317"/>
      <c r="C317"/>
      <c r="D317"/>
      <c r="E317"/>
      <c r="F317"/>
    </row>
    <row r="318" spans="1:6">
      <c r="A318"/>
      <c r="B318"/>
      <c r="C318"/>
      <c r="D318"/>
      <c r="E318"/>
      <c r="F318"/>
    </row>
    <row r="319" spans="1:6">
      <c r="A319"/>
      <c r="B319"/>
      <c r="C319"/>
      <c r="D319"/>
      <c r="E319"/>
      <c r="F319"/>
    </row>
    <row r="320" spans="1:6">
      <c r="A320"/>
      <c r="B320"/>
      <c r="C320"/>
      <c r="D320"/>
      <c r="E320"/>
      <c r="F320"/>
    </row>
    <row r="321" spans="1:6">
      <c r="A321"/>
      <c r="B321"/>
      <c r="C321"/>
      <c r="D321"/>
      <c r="E321"/>
      <c r="F321"/>
    </row>
    <row r="322" spans="1:6">
      <c r="A322"/>
      <c r="B322"/>
      <c r="C322"/>
      <c r="D322"/>
      <c r="E322"/>
      <c r="F322"/>
    </row>
    <row r="323" spans="1:6">
      <c r="A323"/>
      <c r="B323"/>
      <c r="C323"/>
      <c r="D323"/>
      <c r="E323"/>
      <c r="F323"/>
    </row>
    <row r="324" spans="1:6">
      <c r="A324"/>
      <c r="B324"/>
      <c r="C324"/>
      <c r="D324"/>
      <c r="E324"/>
      <c r="F324"/>
    </row>
    <row r="325" spans="1:6">
      <c r="A325"/>
      <c r="B325"/>
      <c r="C325"/>
      <c r="D325"/>
      <c r="E325"/>
      <c r="F325"/>
    </row>
    <row r="326" spans="1:6">
      <c r="A326"/>
      <c r="B326"/>
      <c r="C326"/>
      <c r="D326"/>
      <c r="E326"/>
      <c r="F326"/>
    </row>
    <row r="327" spans="1:6">
      <c r="A327"/>
      <c r="B327"/>
      <c r="C327"/>
      <c r="D327"/>
      <c r="E327"/>
      <c r="F327"/>
    </row>
    <row r="328" spans="1:6">
      <c r="A328"/>
      <c r="B328"/>
      <c r="C328"/>
      <c r="D328"/>
      <c r="E328"/>
      <c r="F328"/>
    </row>
    <row r="329" spans="1:6">
      <c r="A329"/>
      <c r="B329"/>
      <c r="C329"/>
      <c r="D329"/>
      <c r="E329"/>
      <c r="F329"/>
    </row>
    <row r="330" spans="1:6">
      <c r="A330"/>
      <c r="B330"/>
      <c r="C330"/>
      <c r="D330"/>
      <c r="E330"/>
      <c r="F330"/>
    </row>
    <row r="331" spans="1:6">
      <c r="A331"/>
      <c r="B331"/>
      <c r="C331"/>
      <c r="D331"/>
      <c r="E331"/>
      <c r="F331"/>
    </row>
    <row r="332" spans="1:6">
      <c r="A332"/>
      <c r="B332"/>
      <c r="C332"/>
      <c r="D332"/>
      <c r="E332"/>
      <c r="F332"/>
    </row>
    <row r="333" spans="1:6">
      <c r="A333"/>
      <c r="B333"/>
      <c r="C333"/>
      <c r="D333"/>
      <c r="E333"/>
      <c r="F333"/>
    </row>
    <row r="334" spans="1:6">
      <c r="A334"/>
      <c r="B334"/>
      <c r="C334"/>
      <c r="D334"/>
      <c r="E334"/>
      <c r="F334"/>
    </row>
    <row r="335" spans="1:6">
      <c r="A335"/>
      <c r="B335"/>
      <c r="C335"/>
      <c r="D335"/>
      <c r="E335"/>
      <c r="F335"/>
    </row>
    <row r="336" spans="1:6">
      <c r="A336"/>
      <c r="B336"/>
      <c r="C336"/>
      <c r="D336"/>
      <c r="E336"/>
      <c r="F336"/>
    </row>
    <row r="337" spans="1:6">
      <c r="A337"/>
      <c r="B337"/>
      <c r="C337"/>
      <c r="D337"/>
      <c r="E337"/>
      <c r="F337"/>
    </row>
    <row r="338" spans="1:6">
      <c r="A338"/>
      <c r="B338"/>
      <c r="C338"/>
      <c r="D338"/>
      <c r="E338"/>
      <c r="F338"/>
    </row>
    <row r="339" spans="1:6">
      <c r="A339"/>
      <c r="B339"/>
      <c r="C339"/>
      <c r="D339"/>
      <c r="E339"/>
      <c r="F339"/>
    </row>
    <row r="340" spans="1:6">
      <c r="A340"/>
      <c r="B340"/>
      <c r="C340"/>
      <c r="D340"/>
      <c r="E340"/>
      <c r="F340"/>
    </row>
    <row r="341" spans="1:6">
      <c r="A341"/>
      <c r="B341"/>
      <c r="C341"/>
      <c r="D341"/>
      <c r="E341"/>
      <c r="F341"/>
    </row>
    <row r="342" spans="1:6">
      <c r="A342"/>
      <c r="B342"/>
      <c r="C342"/>
      <c r="D342"/>
      <c r="E342"/>
      <c r="F342"/>
    </row>
    <row r="343" spans="1:6">
      <c r="A343"/>
      <c r="B343"/>
      <c r="C343"/>
      <c r="D343"/>
      <c r="E343"/>
      <c r="F343"/>
    </row>
    <row r="344" spans="1:6">
      <c r="A344"/>
      <c r="B344"/>
      <c r="C344"/>
      <c r="D344"/>
      <c r="E344"/>
      <c r="F344"/>
    </row>
    <row r="345" spans="1:6">
      <c r="A345"/>
      <c r="B345"/>
      <c r="C345"/>
      <c r="D345"/>
      <c r="E345"/>
      <c r="F345"/>
    </row>
    <row r="346" spans="1:6">
      <c r="A346"/>
      <c r="B346"/>
      <c r="C346"/>
      <c r="D346"/>
      <c r="E346"/>
      <c r="F346"/>
    </row>
    <row r="347" spans="1:6">
      <c r="A347"/>
      <c r="B347"/>
      <c r="C347"/>
      <c r="D347"/>
      <c r="E347"/>
      <c r="F347"/>
    </row>
    <row r="348" spans="1:6">
      <c r="A348"/>
      <c r="B348"/>
      <c r="C348"/>
      <c r="D348"/>
      <c r="E348"/>
      <c r="F348"/>
    </row>
    <row r="349" spans="1:6">
      <c r="A349"/>
      <c r="B349"/>
      <c r="C349"/>
      <c r="D349"/>
      <c r="E349"/>
      <c r="F349"/>
    </row>
    <row r="350" spans="1:6">
      <c r="A350"/>
      <c r="B350"/>
      <c r="C350"/>
      <c r="D350"/>
      <c r="E350"/>
      <c r="F350"/>
    </row>
    <row r="351" spans="1:6">
      <c r="A351"/>
      <c r="B351"/>
      <c r="C351"/>
      <c r="D351"/>
      <c r="E351"/>
      <c r="F351"/>
    </row>
    <row r="352" spans="1:6">
      <c r="A352"/>
      <c r="B352"/>
      <c r="C352"/>
      <c r="D352"/>
      <c r="E352"/>
      <c r="F352"/>
    </row>
    <row r="353" spans="1:6">
      <c r="A353"/>
      <c r="B353"/>
      <c r="C353"/>
      <c r="D353"/>
      <c r="E353"/>
      <c r="F353"/>
    </row>
    <row r="354" spans="1:6">
      <c r="A354"/>
      <c r="B354"/>
      <c r="C354"/>
      <c r="D354"/>
      <c r="E354"/>
      <c r="F354"/>
    </row>
    <row r="355" spans="1:6">
      <c r="A355"/>
      <c r="B355"/>
      <c r="C355"/>
      <c r="D355"/>
      <c r="E355"/>
      <c r="F355"/>
    </row>
    <row r="356" spans="1:6">
      <c r="A356"/>
      <c r="B356"/>
      <c r="C356"/>
      <c r="D356"/>
      <c r="E356"/>
      <c r="F356"/>
    </row>
    <row r="357" spans="1:6">
      <c r="A357"/>
      <c r="B357"/>
      <c r="C357"/>
      <c r="D357"/>
      <c r="E357"/>
      <c r="F357"/>
    </row>
    <row r="358" spans="1:6">
      <c r="A358"/>
      <c r="B358"/>
      <c r="C358"/>
      <c r="D358"/>
      <c r="E358"/>
      <c r="F358"/>
    </row>
    <row r="359" spans="1:6">
      <c r="A359"/>
      <c r="B359"/>
      <c r="C359"/>
      <c r="D359"/>
      <c r="E359"/>
      <c r="F359"/>
    </row>
    <row r="360" spans="1:6">
      <c r="A360"/>
      <c r="B360"/>
      <c r="C360"/>
      <c r="D360"/>
      <c r="E360"/>
      <c r="F360"/>
    </row>
    <row r="361" spans="1:6">
      <c r="A361"/>
      <c r="B361"/>
      <c r="C361"/>
      <c r="D361"/>
      <c r="E361"/>
      <c r="F361"/>
    </row>
    <row r="362" spans="1:6">
      <c r="A362"/>
      <c r="B362"/>
      <c r="C362"/>
      <c r="D362"/>
      <c r="E362"/>
      <c r="F362"/>
    </row>
    <row r="363" spans="1:6">
      <c r="A363"/>
      <c r="B363"/>
      <c r="C363"/>
      <c r="D363"/>
      <c r="E363"/>
      <c r="F363"/>
    </row>
    <row r="364" spans="1:6">
      <c r="A364"/>
      <c r="B364"/>
      <c r="C364"/>
      <c r="D364"/>
      <c r="E364"/>
      <c r="F364"/>
    </row>
    <row r="365" spans="1:6">
      <c r="A365"/>
      <c r="B365"/>
      <c r="C365"/>
      <c r="D365"/>
      <c r="E365"/>
      <c r="F365"/>
    </row>
    <row r="366" spans="1:6">
      <c r="A366"/>
      <c r="B366"/>
      <c r="C366"/>
      <c r="D366"/>
      <c r="E366"/>
      <c r="F366"/>
    </row>
    <row r="367" spans="1:6">
      <c r="A367"/>
      <c r="B367"/>
      <c r="C367"/>
      <c r="D367"/>
      <c r="E367"/>
      <c r="F367"/>
    </row>
    <row r="368" spans="1:6">
      <c r="A368"/>
      <c r="B368"/>
      <c r="C368"/>
      <c r="D368"/>
      <c r="E368"/>
      <c r="F368"/>
    </row>
    <row r="369" spans="1:6">
      <c r="A369"/>
      <c r="B369"/>
      <c r="C369"/>
      <c r="D369"/>
      <c r="E369"/>
      <c r="F369"/>
    </row>
    <row r="370" spans="1:6">
      <c r="A370"/>
      <c r="B370"/>
      <c r="C370"/>
      <c r="D370"/>
      <c r="E370"/>
      <c r="F370"/>
    </row>
    <row r="371" spans="1:6">
      <c r="A371"/>
      <c r="B371"/>
      <c r="C371"/>
      <c r="D371"/>
      <c r="E371"/>
      <c r="F371"/>
    </row>
    <row r="372" spans="1:6">
      <c r="A372"/>
      <c r="B372"/>
      <c r="C372"/>
      <c r="D372"/>
      <c r="E372"/>
      <c r="F372"/>
    </row>
    <row r="373" spans="1:6">
      <c r="A373"/>
      <c r="B373"/>
      <c r="C373"/>
      <c r="D373"/>
      <c r="E373"/>
      <c r="F373"/>
    </row>
    <row r="374" spans="1:6">
      <c r="A374"/>
      <c r="B374"/>
      <c r="C374"/>
      <c r="D374"/>
      <c r="E374"/>
      <c r="F374"/>
    </row>
    <row r="375" spans="1:6">
      <c r="A375"/>
      <c r="B375"/>
      <c r="C375"/>
      <c r="D375"/>
      <c r="E375"/>
      <c r="F375"/>
    </row>
    <row r="376" spans="1:6">
      <c r="A376"/>
      <c r="B376"/>
      <c r="C376"/>
      <c r="D376"/>
      <c r="E376"/>
      <c r="F376"/>
    </row>
    <row r="377" spans="1:6">
      <c r="A377"/>
      <c r="B377"/>
      <c r="C377"/>
      <c r="D377"/>
      <c r="E377"/>
      <c r="F377"/>
    </row>
    <row r="378" spans="1:6">
      <c r="A378"/>
      <c r="B378"/>
      <c r="C378"/>
      <c r="D378"/>
      <c r="E378"/>
      <c r="F378"/>
    </row>
    <row r="379" spans="1:6">
      <c r="A379"/>
      <c r="B379"/>
      <c r="C379"/>
      <c r="D379"/>
      <c r="E379"/>
      <c r="F379"/>
    </row>
    <row r="380" spans="1:6">
      <c r="A380"/>
      <c r="B380"/>
      <c r="C380"/>
      <c r="D380"/>
      <c r="E380"/>
      <c r="F380"/>
    </row>
    <row r="381" spans="1:6">
      <c r="A381"/>
      <c r="B381"/>
      <c r="C381"/>
      <c r="D381"/>
      <c r="E381"/>
      <c r="F381"/>
    </row>
    <row r="382" spans="1:6">
      <c r="A382"/>
      <c r="B382"/>
      <c r="C382"/>
      <c r="D382"/>
      <c r="E382"/>
      <c r="F382"/>
    </row>
    <row r="383" spans="1:6">
      <c r="A383"/>
      <c r="B383"/>
      <c r="C383"/>
      <c r="D383"/>
      <c r="E383"/>
      <c r="F383"/>
    </row>
    <row r="384" spans="1:6">
      <c r="A384"/>
      <c r="B384"/>
      <c r="C384"/>
      <c r="D384"/>
      <c r="E384"/>
      <c r="F384"/>
    </row>
    <row r="385" spans="1:6">
      <c r="A385"/>
      <c r="B385"/>
      <c r="C385"/>
      <c r="D385"/>
      <c r="E385"/>
      <c r="F385"/>
    </row>
    <row r="386" spans="1:6">
      <c r="A386"/>
      <c r="B386"/>
      <c r="C386"/>
      <c r="D386"/>
      <c r="E386"/>
      <c r="F386"/>
    </row>
    <row r="387" spans="1:6">
      <c r="A387"/>
      <c r="B387"/>
      <c r="C387"/>
      <c r="D387"/>
      <c r="E387"/>
      <c r="F387"/>
    </row>
    <row r="388" spans="1:6">
      <c r="A388"/>
      <c r="B388"/>
      <c r="C388"/>
      <c r="D388"/>
      <c r="E388"/>
      <c r="F388"/>
    </row>
    <row r="389" spans="1:6">
      <c r="A389"/>
      <c r="B389"/>
      <c r="C389"/>
      <c r="D389"/>
      <c r="E389"/>
      <c r="F389"/>
    </row>
    <row r="390" spans="1:6">
      <c r="A390"/>
      <c r="B390"/>
      <c r="C390"/>
      <c r="D390"/>
      <c r="E390"/>
      <c r="F390"/>
    </row>
    <row r="391" spans="1:6">
      <c r="A391"/>
      <c r="B391"/>
      <c r="C391"/>
      <c r="D391"/>
      <c r="E391"/>
      <c r="F391"/>
    </row>
    <row r="392" spans="1:6">
      <c r="A392"/>
      <c r="B392"/>
      <c r="C392"/>
      <c r="D392"/>
      <c r="E392"/>
      <c r="F392"/>
    </row>
    <row r="393" spans="1:6">
      <c r="A393"/>
      <c r="B393"/>
      <c r="C393"/>
      <c r="D393"/>
      <c r="E393"/>
      <c r="F393"/>
    </row>
    <row r="394" spans="1:6">
      <c r="A394"/>
      <c r="B394"/>
      <c r="C394"/>
      <c r="D394"/>
      <c r="E394"/>
      <c r="F394"/>
    </row>
    <row r="395" spans="1:6">
      <c r="A395"/>
      <c r="B395"/>
      <c r="C395"/>
      <c r="D395"/>
      <c r="E395"/>
      <c r="F395"/>
    </row>
    <row r="396" spans="1:6">
      <c r="A396"/>
      <c r="B396"/>
      <c r="C396"/>
      <c r="D396"/>
      <c r="E396"/>
      <c r="F396"/>
    </row>
    <row r="397" spans="1:6">
      <c r="A397"/>
      <c r="B397"/>
      <c r="C397"/>
      <c r="D397"/>
      <c r="E397"/>
      <c r="F397"/>
    </row>
    <row r="398" spans="1:6">
      <c r="A398"/>
      <c r="B398"/>
      <c r="C398"/>
      <c r="D398"/>
      <c r="E398"/>
      <c r="F398"/>
    </row>
    <row r="399" spans="1:6">
      <c r="A399"/>
      <c r="B399"/>
      <c r="C399"/>
      <c r="D399"/>
      <c r="E399"/>
      <c r="F399"/>
    </row>
    <row r="400" spans="1:6">
      <c r="A400"/>
      <c r="B400"/>
      <c r="C400"/>
      <c r="D400"/>
      <c r="E400"/>
      <c r="F400"/>
    </row>
    <row r="401" spans="1:6">
      <c r="A401"/>
      <c r="B401"/>
      <c r="C401"/>
      <c r="D401"/>
      <c r="E401"/>
      <c r="F401"/>
    </row>
    <row r="402" spans="1:6">
      <c r="A402"/>
      <c r="B402"/>
      <c r="C402"/>
      <c r="D402"/>
      <c r="E402"/>
      <c r="F402"/>
    </row>
    <row r="403" spans="1:6">
      <c r="A403"/>
      <c r="B403"/>
      <c r="C403"/>
      <c r="D403"/>
      <c r="E403"/>
      <c r="F403"/>
    </row>
    <row r="404" spans="1:6">
      <c r="A404"/>
      <c r="B404"/>
      <c r="C404"/>
      <c r="D404"/>
      <c r="E404"/>
      <c r="F404"/>
    </row>
    <row r="405" spans="1:6">
      <c r="A405"/>
      <c r="B405"/>
      <c r="C405"/>
      <c r="D405"/>
      <c r="E405"/>
      <c r="F405"/>
    </row>
    <row r="406" spans="1:6">
      <c r="A406"/>
      <c r="B406"/>
      <c r="C406"/>
      <c r="D406"/>
      <c r="E406"/>
      <c r="F406"/>
    </row>
    <row r="407" spans="1:6">
      <c r="A407"/>
      <c r="B407"/>
      <c r="C407"/>
      <c r="D407"/>
      <c r="E407"/>
      <c r="F407"/>
    </row>
    <row r="408" spans="1:6">
      <c r="A408"/>
      <c r="B408"/>
      <c r="C408"/>
      <c r="D408"/>
      <c r="E408"/>
      <c r="F408"/>
    </row>
    <row r="409" spans="1:6">
      <c r="A409"/>
      <c r="B409"/>
      <c r="C409"/>
      <c r="D409"/>
      <c r="E409"/>
      <c r="F409"/>
    </row>
    <row r="410" spans="1:6">
      <c r="A410"/>
      <c r="B410"/>
      <c r="C410"/>
      <c r="D410"/>
      <c r="E410"/>
      <c r="F410"/>
    </row>
    <row r="411" spans="1:6">
      <c r="A411"/>
      <c r="B411"/>
      <c r="C411"/>
      <c r="D411"/>
      <c r="E411"/>
      <c r="F411"/>
    </row>
    <row r="412" spans="1:6">
      <c r="A412"/>
      <c r="B412"/>
      <c r="C412"/>
      <c r="D412"/>
      <c r="E412"/>
      <c r="F412"/>
    </row>
    <row r="413" spans="1:6">
      <c r="A413"/>
      <c r="B413"/>
      <c r="C413"/>
      <c r="D413"/>
      <c r="E413"/>
      <c r="F413"/>
    </row>
    <row r="414" spans="1:6">
      <c r="A414"/>
      <c r="B414"/>
      <c r="C414"/>
      <c r="D414"/>
      <c r="E414"/>
      <c r="F414"/>
    </row>
    <row r="415" spans="1:6">
      <c r="A415"/>
      <c r="B415"/>
      <c r="C415"/>
      <c r="D415"/>
      <c r="E415"/>
      <c r="F415"/>
    </row>
    <row r="416" spans="1:6">
      <c r="A416"/>
      <c r="B416"/>
      <c r="C416"/>
      <c r="D416"/>
      <c r="E416"/>
      <c r="F416"/>
    </row>
    <row r="417" spans="1:6">
      <c r="A417"/>
      <c r="B417"/>
      <c r="C417"/>
      <c r="D417"/>
      <c r="E417"/>
      <c r="F417"/>
    </row>
    <row r="418" spans="1:6">
      <c r="A418"/>
      <c r="B418"/>
      <c r="C418"/>
      <c r="D418"/>
      <c r="E418"/>
      <c r="F418"/>
    </row>
    <row r="419" spans="1:6">
      <c r="A419"/>
      <c r="B419"/>
      <c r="C419"/>
      <c r="D419"/>
      <c r="E419"/>
      <c r="F419"/>
    </row>
    <row r="420" spans="1:6">
      <c r="A420"/>
      <c r="B420"/>
      <c r="C420"/>
      <c r="D420"/>
      <c r="E420"/>
      <c r="F420"/>
    </row>
    <row r="421" spans="1:6">
      <c r="A421"/>
      <c r="B421"/>
      <c r="C421"/>
      <c r="D421"/>
      <c r="E421"/>
      <c r="F421"/>
    </row>
    <row r="422" spans="1:6">
      <c r="A422"/>
      <c r="B422"/>
      <c r="C422"/>
      <c r="D422"/>
      <c r="E422"/>
      <c r="F422"/>
    </row>
    <row r="423" spans="1:6">
      <c r="A423"/>
      <c r="B423"/>
      <c r="C423"/>
      <c r="D423"/>
      <c r="E423"/>
      <c r="F423"/>
    </row>
    <row r="424" spans="1:6">
      <c r="A424"/>
      <c r="B424"/>
      <c r="C424"/>
      <c r="D424"/>
      <c r="E424"/>
      <c r="F424"/>
    </row>
    <row r="425" spans="1:6">
      <c r="A425"/>
      <c r="B425"/>
      <c r="C425"/>
      <c r="D425"/>
      <c r="E425"/>
      <c r="F425"/>
    </row>
    <row r="426" spans="1:6">
      <c r="A426"/>
      <c r="B426"/>
      <c r="C426"/>
      <c r="D426"/>
      <c r="E426"/>
      <c r="F426"/>
    </row>
    <row r="427" spans="1:6">
      <c r="A427"/>
      <c r="B427"/>
      <c r="C427"/>
      <c r="D427"/>
      <c r="E427"/>
      <c r="F427"/>
    </row>
    <row r="428" spans="1:6">
      <c r="A428"/>
      <c r="B428"/>
      <c r="C428"/>
      <c r="D428"/>
      <c r="E428"/>
      <c r="F428"/>
    </row>
    <row r="429" spans="1:6">
      <c r="A429"/>
      <c r="B429"/>
      <c r="C429"/>
      <c r="D429"/>
      <c r="E429"/>
      <c r="F429"/>
    </row>
    <row r="430" spans="1:6">
      <c r="A430"/>
      <c r="B430"/>
      <c r="C430"/>
      <c r="D430"/>
      <c r="E430"/>
      <c r="F430"/>
    </row>
    <row r="431" spans="1:6">
      <c r="A431"/>
      <c r="B431"/>
      <c r="C431"/>
      <c r="D431"/>
      <c r="E431"/>
      <c r="F431"/>
    </row>
    <row r="432" spans="1:6">
      <c r="A432"/>
      <c r="B432"/>
      <c r="C432"/>
      <c r="D432"/>
      <c r="E432"/>
      <c r="F432"/>
    </row>
    <row r="433" spans="1:6">
      <c r="A433"/>
      <c r="B433"/>
      <c r="C433"/>
      <c r="D433"/>
      <c r="E433"/>
      <c r="F433"/>
    </row>
    <row r="434" spans="1:6">
      <c r="A434"/>
      <c r="B434"/>
      <c r="C434"/>
      <c r="D434"/>
      <c r="E434"/>
      <c r="F434"/>
    </row>
    <row r="435" spans="1:6">
      <c r="A435"/>
      <c r="B435"/>
      <c r="C435"/>
      <c r="D435"/>
      <c r="E435"/>
      <c r="F435"/>
    </row>
    <row r="436" spans="1:6">
      <c r="A436"/>
      <c r="B436"/>
      <c r="C436"/>
      <c r="D436"/>
      <c r="E436"/>
      <c r="F436"/>
    </row>
    <row r="437" spans="1:6">
      <c r="A437"/>
      <c r="B437"/>
      <c r="C437"/>
      <c r="D437"/>
      <c r="E437"/>
      <c r="F437"/>
    </row>
    <row r="438" spans="1:6">
      <c r="A438"/>
      <c r="B438"/>
      <c r="C438"/>
      <c r="D438"/>
      <c r="E438"/>
      <c r="F438"/>
    </row>
    <row r="439" spans="1:6">
      <c r="A439"/>
      <c r="B439"/>
      <c r="C439"/>
      <c r="D439"/>
      <c r="E439"/>
      <c r="F439"/>
    </row>
    <row r="440" spans="1:6">
      <c r="A440"/>
      <c r="B440"/>
      <c r="C440"/>
      <c r="D440"/>
      <c r="E440"/>
      <c r="F440"/>
    </row>
    <row r="441" spans="1:6">
      <c r="A441"/>
      <c r="B441"/>
      <c r="C441"/>
      <c r="D441"/>
      <c r="E441"/>
      <c r="F441"/>
    </row>
    <row r="442" spans="1:6">
      <c r="A442"/>
      <c r="B442"/>
      <c r="C442"/>
      <c r="D442"/>
      <c r="E442"/>
      <c r="F442"/>
    </row>
    <row r="443" spans="1:6">
      <c r="A443"/>
      <c r="B443"/>
      <c r="C443"/>
      <c r="D443"/>
      <c r="E443"/>
      <c r="F443"/>
    </row>
    <row r="444" spans="1:6">
      <c r="A444"/>
      <c r="B444"/>
      <c r="C444"/>
      <c r="D444"/>
      <c r="E444"/>
      <c r="F444"/>
    </row>
    <row r="445" spans="1:6">
      <c r="A445"/>
      <c r="B445"/>
      <c r="C445"/>
      <c r="D445"/>
      <c r="E445"/>
      <c r="F445"/>
    </row>
    <row r="446" spans="1:6">
      <c r="A446"/>
      <c r="B446"/>
      <c r="C446"/>
      <c r="D446"/>
      <c r="E446"/>
      <c r="F446"/>
    </row>
    <row r="447" spans="1:6">
      <c r="A447"/>
      <c r="B447"/>
      <c r="C447"/>
      <c r="D447"/>
      <c r="E447"/>
      <c r="F447"/>
    </row>
    <row r="448" spans="1:6">
      <c r="A448"/>
      <c r="B448"/>
      <c r="C448"/>
      <c r="D448"/>
      <c r="E448"/>
      <c r="F448"/>
    </row>
    <row r="449" spans="1:6">
      <c r="A449"/>
      <c r="B449"/>
      <c r="C449"/>
      <c r="D449"/>
      <c r="E449"/>
      <c r="F449"/>
    </row>
    <row r="450" spans="1:6">
      <c r="A450"/>
      <c r="B450"/>
      <c r="C450"/>
      <c r="D450"/>
      <c r="E450"/>
      <c r="F450"/>
    </row>
    <row r="451" spans="1:6">
      <c r="A451"/>
      <c r="B451"/>
      <c r="C451"/>
      <c r="D451"/>
      <c r="E451"/>
      <c r="F451"/>
    </row>
    <row r="452" spans="1:6">
      <c r="A452"/>
      <c r="B452"/>
      <c r="C452"/>
      <c r="D452"/>
      <c r="E452"/>
      <c r="F452"/>
    </row>
    <row r="453" spans="1:6">
      <c r="A453"/>
      <c r="B453"/>
      <c r="C453"/>
      <c r="D453"/>
      <c r="E453"/>
      <c r="F453"/>
    </row>
    <row r="454" spans="1:6">
      <c r="A454"/>
      <c r="B454"/>
      <c r="C454"/>
      <c r="D454"/>
      <c r="E454"/>
      <c r="F454"/>
    </row>
    <row r="455" spans="1:6">
      <c r="A455"/>
      <c r="B455"/>
      <c r="C455"/>
      <c r="D455"/>
      <c r="E455"/>
      <c r="F455"/>
    </row>
    <row r="456" spans="1:6">
      <c r="A456"/>
      <c r="B456"/>
      <c r="C456"/>
      <c r="D456"/>
      <c r="E456"/>
      <c r="F456"/>
    </row>
    <row r="457" spans="1:6">
      <c r="A457"/>
      <c r="B457"/>
      <c r="C457"/>
      <c r="D457"/>
      <c r="E457"/>
      <c r="F457"/>
    </row>
    <row r="458" spans="1:6">
      <c r="A458"/>
      <c r="B458"/>
      <c r="C458"/>
      <c r="D458"/>
      <c r="E458"/>
      <c r="F458"/>
    </row>
    <row r="459" spans="1:6">
      <c r="A459"/>
      <c r="B459"/>
      <c r="C459"/>
      <c r="D459"/>
      <c r="E459"/>
      <c r="F459"/>
    </row>
    <row r="460" spans="1:6">
      <c r="A460"/>
      <c r="B460"/>
      <c r="C460"/>
      <c r="D460"/>
      <c r="E460"/>
      <c r="F460"/>
    </row>
    <row r="461" spans="1:6">
      <c r="A461"/>
      <c r="B461"/>
      <c r="C461"/>
      <c r="D461"/>
      <c r="E461"/>
      <c r="F461"/>
    </row>
    <row r="462" spans="1:6">
      <c r="A462"/>
      <c r="B462"/>
      <c r="C462"/>
      <c r="D462"/>
      <c r="E462"/>
      <c r="F462"/>
    </row>
    <row r="463" spans="1:6">
      <c r="A463"/>
      <c r="B463"/>
      <c r="C463"/>
      <c r="D463"/>
      <c r="E463"/>
      <c r="F463"/>
    </row>
    <row r="464" spans="1:6">
      <c r="A464"/>
      <c r="B464"/>
      <c r="C464"/>
      <c r="D464"/>
      <c r="E464"/>
      <c r="F464"/>
    </row>
    <row r="465" spans="1:6">
      <c r="A465"/>
      <c r="B465"/>
      <c r="C465"/>
      <c r="D465"/>
      <c r="E465"/>
      <c r="F465"/>
    </row>
    <row r="466" spans="1:6">
      <c r="A466"/>
      <c r="B466"/>
      <c r="C466"/>
      <c r="D466"/>
      <c r="E466"/>
      <c r="F466"/>
    </row>
    <row r="467" spans="1:6">
      <c r="A467"/>
      <c r="B467"/>
      <c r="C467"/>
      <c r="D467"/>
      <c r="E467"/>
      <c r="F467"/>
    </row>
    <row r="468" spans="1:6">
      <c r="A468"/>
      <c r="B468"/>
      <c r="C468"/>
      <c r="D468"/>
      <c r="E468"/>
      <c r="F468"/>
    </row>
    <row r="469" spans="1:6">
      <c r="A469"/>
      <c r="B469"/>
      <c r="C469"/>
      <c r="D469"/>
      <c r="E469"/>
      <c r="F469"/>
    </row>
    <row r="470" spans="1:6">
      <c r="A470"/>
      <c r="B470"/>
      <c r="C470"/>
      <c r="D470"/>
      <c r="E470"/>
      <c r="F470"/>
    </row>
    <row r="471" spans="1:6">
      <c r="A471"/>
      <c r="B471"/>
      <c r="C471"/>
      <c r="D471"/>
      <c r="E471"/>
      <c r="F471"/>
    </row>
    <row r="472" spans="1:6">
      <c r="A472"/>
      <c r="B472"/>
      <c r="C472"/>
      <c r="D472"/>
      <c r="E472"/>
      <c r="F472"/>
    </row>
    <row r="473" spans="1:6">
      <c r="A473"/>
      <c r="B473"/>
      <c r="C473"/>
      <c r="D473"/>
      <c r="E473"/>
      <c r="F473"/>
    </row>
    <row r="474" spans="1:6">
      <c r="A474"/>
      <c r="B474"/>
      <c r="C474"/>
      <c r="D474"/>
      <c r="E474"/>
      <c r="F474"/>
    </row>
    <row r="475" spans="1:6">
      <c r="A475"/>
      <c r="B475"/>
      <c r="C475"/>
      <c r="D475"/>
      <c r="E475"/>
      <c r="F475"/>
    </row>
    <row r="476" spans="1:6">
      <c r="A476"/>
      <c r="B476"/>
      <c r="C476"/>
      <c r="D476"/>
      <c r="E476"/>
      <c r="F476"/>
    </row>
    <row r="477" spans="1:6">
      <c r="A477"/>
      <c r="B477"/>
      <c r="C477"/>
      <c r="D477"/>
      <c r="E477"/>
      <c r="F477"/>
    </row>
    <row r="478" spans="1:6">
      <c r="A478"/>
      <c r="B478"/>
      <c r="C478"/>
      <c r="D478"/>
      <c r="E478"/>
      <c r="F478"/>
    </row>
    <row r="479" spans="1:6">
      <c r="A479"/>
      <c r="B479"/>
      <c r="C479"/>
      <c r="D479"/>
      <c r="E479"/>
      <c r="F479"/>
    </row>
    <row r="480" spans="1:6">
      <c r="A480"/>
      <c r="B480"/>
      <c r="C480"/>
      <c r="D480"/>
      <c r="E480"/>
      <c r="F480"/>
    </row>
    <row r="481" spans="1:6">
      <c r="A481"/>
      <c r="B481"/>
      <c r="C481"/>
      <c r="D481"/>
      <c r="E481"/>
      <c r="F481"/>
    </row>
    <row r="482" spans="1:6">
      <c r="A482"/>
      <c r="B482"/>
      <c r="C482"/>
      <c r="D482"/>
      <c r="E482"/>
      <c r="F482"/>
    </row>
    <row r="483" spans="1:6">
      <c r="A483"/>
      <c r="B483"/>
      <c r="C483"/>
      <c r="D483"/>
      <c r="E483"/>
      <c r="F483"/>
    </row>
    <row r="484" spans="1:6">
      <c r="A484"/>
      <c r="B484"/>
      <c r="C484"/>
      <c r="D484"/>
      <c r="E484"/>
      <c r="F484"/>
    </row>
    <row r="485" spans="1:6">
      <c r="A485"/>
      <c r="B485"/>
      <c r="C485"/>
      <c r="D485"/>
      <c r="E485"/>
      <c r="F485"/>
    </row>
    <row r="486" spans="1:6">
      <c r="A486"/>
      <c r="B486"/>
      <c r="C486"/>
      <c r="D486"/>
      <c r="E486"/>
      <c r="F486"/>
    </row>
    <row r="487" spans="1:6">
      <c r="A487"/>
      <c r="B487"/>
      <c r="C487"/>
      <c r="D487"/>
      <c r="E487"/>
      <c r="F487"/>
    </row>
    <row r="488" spans="1:6">
      <c r="A488"/>
      <c r="B488"/>
      <c r="C488"/>
      <c r="D488"/>
      <c r="E488"/>
      <c r="F488"/>
    </row>
    <row r="489" spans="1:6">
      <c r="A489"/>
      <c r="B489"/>
      <c r="C489"/>
      <c r="D489"/>
      <c r="E489"/>
      <c r="F489"/>
    </row>
    <row r="490" spans="1:6">
      <c r="A490"/>
      <c r="B490"/>
      <c r="C490"/>
      <c r="D490"/>
      <c r="E490"/>
      <c r="F490"/>
    </row>
    <row r="491" spans="1:6">
      <c r="A491"/>
      <c r="B491"/>
      <c r="C491"/>
      <c r="D491"/>
      <c r="E491"/>
      <c r="F491"/>
    </row>
    <row r="492" spans="1:6">
      <c r="A492"/>
      <c r="B492"/>
      <c r="C492"/>
      <c r="D492"/>
      <c r="E492"/>
      <c r="F492"/>
    </row>
    <row r="493" spans="1:6">
      <c r="A493"/>
      <c r="B493"/>
      <c r="C493"/>
      <c r="D493"/>
      <c r="E493"/>
      <c r="F493"/>
    </row>
    <row r="494" spans="1:6">
      <c r="A494"/>
      <c r="B494"/>
      <c r="C494"/>
      <c r="D494"/>
      <c r="E494"/>
      <c r="F494"/>
    </row>
    <row r="495" spans="1:6">
      <c r="A495"/>
      <c r="B495"/>
      <c r="C495"/>
      <c r="D495"/>
      <c r="E495"/>
      <c r="F495"/>
    </row>
    <row r="496" spans="1:6">
      <c r="A496"/>
      <c r="B496"/>
      <c r="C496"/>
      <c r="D496"/>
      <c r="E496"/>
      <c r="F496"/>
    </row>
    <row r="497" spans="1:6">
      <c r="A497"/>
      <c r="B497"/>
      <c r="C497"/>
      <c r="D497"/>
      <c r="E497"/>
      <c r="F497"/>
    </row>
    <row r="498" spans="1:6">
      <c r="A498"/>
      <c r="B498"/>
      <c r="C498"/>
      <c r="D498"/>
      <c r="E498"/>
      <c r="F498"/>
    </row>
    <row r="499" spans="1:6">
      <c r="A499"/>
      <c r="B499"/>
      <c r="C499"/>
      <c r="D499"/>
      <c r="E499"/>
      <c r="F499"/>
    </row>
    <row r="500" spans="1:6">
      <c r="A500"/>
      <c r="B500"/>
      <c r="C500"/>
      <c r="D500"/>
      <c r="E500"/>
      <c r="F500"/>
    </row>
    <row r="501" spans="1:6">
      <c r="A501"/>
      <c r="B501"/>
      <c r="C501"/>
      <c r="D501"/>
      <c r="E501"/>
      <c r="F501"/>
    </row>
    <row r="502" spans="1:6">
      <c r="A502"/>
      <c r="B502"/>
      <c r="C502"/>
      <c r="D502"/>
      <c r="E502"/>
      <c r="F502"/>
    </row>
    <row r="503" spans="1:6">
      <c r="A503"/>
      <c r="B503"/>
      <c r="C503"/>
      <c r="D503"/>
      <c r="E503"/>
      <c r="F503"/>
    </row>
    <row r="504" spans="1:6">
      <c r="A504"/>
      <c r="B504"/>
      <c r="C504"/>
      <c r="D504"/>
      <c r="E504"/>
      <c r="F504"/>
    </row>
    <row r="505" spans="1:6">
      <c r="A505"/>
      <c r="B505"/>
      <c r="C505"/>
      <c r="D505"/>
      <c r="E505"/>
      <c r="F505"/>
    </row>
    <row r="506" spans="1:6">
      <c r="A506"/>
      <c r="B506"/>
      <c r="C506"/>
      <c r="D506"/>
      <c r="E506"/>
      <c r="F506"/>
    </row>
    <row r="507" spans="1:6">
      <c r="A507"/>
      <c r="B507"/>
      <c r="C507"/>
      <c r="D507"/>
      <c r="E507"/>
      <c r="F507"/>
    </row>
    <row r="508" spans="1:6">
      <c r="A508"/>
      <c r="B508"/>
      <c r="C508"/>
      <c r="D508"/>
      <c r="E508"/>
      <c r="F508"/>
    </row>
    <row r="509" spans="1:6">
      <c r="A509"/>
      <c r="B509"/>
      <c r="C509"/>
      <c r="D509"/>
      <c r="E509"/>
      <c r="F509"/>
    </row>
    <row r="510" spans="1:6">
      <c r="A510"/>
      <c r="B510"/>
      <c r="C510"/>
      <c r="D510"/>
      <c r="E510"/>
      <c r="F510"/>
    </row>
    <row r="511" spans="1:6">
      <c r="A511"/>
      <c r="B511"/>
      <c r="C511"/>
      <c r="D511"/>
      <c r="E511"/>
      <c r="F511"/>
    </row>
    <row r="512" spans="1:6">
      <c r="A512"/>
      <c r="B512"/>
      <c r="C512"/>
      <c r="D512"/>
      <c r="E512"/>
      <c r="F512"/>
    </row>
    <row r="513" spans="1:6">
      <c r="A513"/>
      <c r="B513"/>
      <c r="C513"/>
      <c r="D513"/>
      <c r="E513"/>
      <c r="F513"/>
    </row>
    <row r="514" spans="1:6">
      <c r="A514"/>
      <c r="B514"/>
      <c r="C514"/>
      <c r="D514"/>
      <c r="E514"/>
      <c r="F514"/>
    </row>
    <row r="515" spans="1:6">
      <c r="A515"/>
      <c r="B515"/>
      <c r="C515"/>
      <c r="D515"/>
      <c r="E515"/>
      <c r="F515"/>
    </row>
    <row r="516" spans="1:6">
      <c r="A516"/>
      <c r="B516"/>
      <c r="C516"/>
      <c r="D516"/>
      <c r="E516"/>
      <c r="F516"/>
    </row>
    <row r="517" spans="1:6">
      <c r="A517"/>
      <c r="B517"/>
      <c r="C517"/>
      <c r="D517"/>
      <c r="E517"/>
      <c r="F517"/>
    </row>
    <row r="518" spans="1:6">
      <c r="A518"/>
      <c r="B518"/>
      <c r="C518"/>
      <c r="D518"/>
      <c r="E518"/>
      <c r="F518"/>
    </row>
    <row r="519" spans="1:6">
      <c r="A519"/>
      <c r="B519"/>
      <c r="C519"/>
      <c r="D519"/>
      <c r="E519"/>
      <c r="F519"/>
    </row>
    <row r="520" spans="1:6">
      <c r="A520"/>
      <c r="B520"/>
      <c r="C520"/>
      <c r="D520"/>
      <c r="E520"/>
      <c r="F520"/>
    </row>
    <row r="521" spans="1:6">
      <c r="A521"/>
      <c r="B521"/>
      <c r="C521"/>
      <c r="D521"/>
      <c r="E521"/>
      <c r="F521"/>
    </row>
    <row r="522" spans="1:6">
      <c r="A522"/>
      <c r="B522"/>
      <c r="C522"/>
      <c r="D522"/>
      <c r="E522"/>
      <c r="F522"/>
    </row>
    <row r="523" spans="1:6">
      <c r="A523"/>
      <c r="B523"/>
      <c r="C523"/>
      <c r="D523"/>
      <c r="E523"/>
      <c r="F523"/>
    </row>
    <row r="524" spans="1:6">
      <c r="A524"/>
      <c r="B524"/>
      <c r="C524"/>
      <c r="D524"/>
      <c r="E524"/>
      <c r="F524"/>
    </row>
    <row r="525" spans="1:6">
      <c r="A525"/>
      <c r="B525"/>
      <c r="C525"/>
      <c r="D525"/>
      <c r="E525"/>
      <c r="F525"/>
    </row>
    <row r="526" spans="1:6">
      <c r="A526"/>
      <c r="B526"/>
      <c r="C526"/>
      <c r="D526"/>
      <c r="E526"/>
      <c r="F526"/>
    </row>
    <row r="527" spans="1:6">
      <c r="A527"/>
      <c r="B527"/>
      <c r="C527"/>
      <c r="D527"/>
      <c r="E527"/>
      <c r="F527"/>
    </row>
    <row r="528" spans="1:6">
      <c r="A528"/>
      <c r="B528"/>
      <c r="C528"/>
      <c r="D528"/>
      <c r="E528"/>
      <c r="F528"/>
    </row>
    <row r="529" spans="1:6">
      <c r="A529"/>
      <c r="B529"/>
      <c r="C529"/>
      <c r="D529"/>
      <c r="E529"/>
      <c r="F529"/>
    </row>
    <row r="530" spans="1:6">
      <c r="A530"/>
      <c r="B530"/>
      <c r="C530"/>
      <c r="D530"/>
      <c r="E530"/>
      <c r="F530"/>
    </row>
    <row r="531" spans="1:6">
      <c r="A531"/>
      <c r="B531"/>
      <c r="C531"/>
      <c r="D531"/>
      <c r="E531"/>
      <c r="F531"/>
    </row>
    <row r="532" spans="1:6">
      <c r="A532"/>
      <c r="B532"/>
      <c r="C532"/>
      <c r="D532"/>
      <c r="E532"/>
      <c r="F532"/>
    </row>
    <row r="533" spans="1:6">
      <c r="A533"/>
      <c r="B533"/>
      <c r="C533"/>
      <c r="D533"/>
      <c r="E533"/>
      <c r="F533"/>
    </row>
    <row r="534" spans="1:6">
      <c r="A534"/>
      <c r="B534"/>
      <c r="C534"/>
      <c r="D534"/>
      <c r="E534"/>
      <c r="F534"/>
    </row>
    <row r="535" spans="1:6">
      <c r="A535"/>
      <c r="B535"/>
      <c r="C535"/>
      <c r="D535"/>
      <c r="E535"/>
      <c r="F535"/>
    </row>
    <row r="536" spans="1:6">
      <c r="A536"/>
      <c r="B536"/>
      <c r="C536"/>
      <c r="D536"/>
      <c r="E536"/>
      <c r="F536"/>
    </row>
    <row r="537" spans="1:6">
      <c r="A537"/>
      <c r="B537"/>
      <c r="C537"/>
      <c r="D537"/>
      <c r="E537"/>
      <c r="F537"/>
    </row>
    <row r="538" spans="1:6">
      <c r="A538"/>
      <c r="B538"/>
      <c r="C538"/>
      <c r="D538"/>
      <c r="E538"/>
      <c r="F538"/>
    </row>
    <row r="539" spans="1:6">
      <c r="A539"/>
      <c r="B539"/>
      <c r="C539"/>
      <c r="D539"/>
      <c r="E539"/>
      <c r="F539"/>
    </row>
    <row r="540" spans="1:6">
      <c r="A540"/>
      <c r="B540"/>
      <c r="C540"/>
      <c r="D540"/>
      <c r="E540"/>
      <c r="F540"/>
    </row>
    <row r="541" spans="1:6">
      <c r="A541"/>
      <c r="B541"/>
      <c r="C541"/>
      <c r="D541"/>
      <c r="E541"/>
      <c r="F541"/>
    </row>
    <row r="542" spans="1:6">
      <c r="A542"/>
      <c r="B542"/>
      <c r="C542"/>
      <c r="D542"/>
      <c r="E542"/>
      <c r="F542"/>
    </row>
    <row r="543" spans="1:6">
      <c r="A543"/>
      <c r="B543"/>
      <c r="C543"/>
      <c r="D543"/>
      <c r="E543"/>
      <c r="F543"/>
    </row>
    <row r="544" spans="1:6">
      <c r="A544"/>
      <c r="B544"/>
      <c r="C544"/>
      <c r="D544"/>
      <c r="E544"/>
      <c r="F544"/>
    </row>
    <row r="545" spans="1:6">
      <c r="A545"/>
      <c r="B545"/>
      <c r="C545"/>
      <c r="D545"/>
      <c r="E545"/>
      <c r="F545"/>
    </row>
    <row r="546" spans="1:6">
      <c r="A546"/>
      <c r="B546"/>
      <c r="C546"/>
      <c r="D546"/>
      <c r="E546"/>
      <c r="F546"/>
    </row>
    <row r="547" spans="1:6">
      <c r="A547"/>
      <c r="B547"/>
      <c r="C547"/>
      <c r="D547"/>
      <c r="E547"/>
      <c r="F547"/>
    </row>
    <row r="548" spans="1:6">
      <c r="A548"/>
      <c r="B548"/>
      <c r="C548"/>
      <c r="D548"/>
      <c r="E548"/>
      <c r="F548"/>
    </row>
    <row r="549" spans="1:6">
      <c r="A549"/>
      <c r="B549"/>
      <c r="C549"/>
      <c r="D549"/>
      <c r="E549"/>
      <c r="F549"/>
    </row>
    <row r="550" spans="1:6">
      <c r="A550"/>
      <c r="B550"/>
      <c r="C550"/>
      <c r="D550"/>
      <c r="E550"/>
      <c r="F550"/>
    </row>
    <row r="551" spans="1:6">
      <c r="A551"/>
      <c r="B551"/>
      <c r="C551"/>
      <c r="D551"/>
      <c r="E551"/>
      <c r="F551"/>
    </row>
    <row r="552" spans="1:6">
      <c r="A552"/>
      <c r="B552"/>
      <c r="C552"/>
      <c r="D552"/>
      <c r="E552"/>
      <c r="F552"/>
    </row>
    <row r="553" spans="1:6">
      <c r="A553"/>
      <c r="B553"/>
      <c r="C553"/>
      <c r="D553"/>
      <c r="E553"/>
      <c r="F553"/>
    </row>
    <row r="554" spans="1:6">
      <c r="A554"/>
      <c r="B554"/>
      <c r="C554"/>
      <c r="D554"/>
      <c r="E554"/>
      <c r="F554"/>
    </row>
    <row r="555" spans="1:6">
      <c r="A555"/>
      <c r="B555"/>
      <c r="C555"/>
      <c r="D555"/>
      <c r="E555"/>
      <c r="F555"/>
    </row>
    <row r="556" spans="1:6">
      <c r="A556"/>
      <c r="B556"/>
      <c r="C556"/>
      <c r="D556"/>
      <c r="E556"/>
      <c r="F556"/>
    </row>
    <row r="557" spans="1:6">
      <c r="A557"/>
      <c r="B557"/>
      <c r="C557"/>
      <c r="D557"/>
      <c r="E557"/>
      <c r="F557"/>
    </row>
  </sheetData>
  <pageMargins left="0.51181102362204722" right="0.51181102362204722" top="0.78740157480314965" bottom="0.78740157480314965" header="0.31496062992125984" footer="0.31496062992125984"/>
  <pageSetup paperSize="9" scale="34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U189"/>
  <sheetViews>
    <sheetView showGridLines="0" topLeftCell="A6" zoomScale="80" zoomScaleNormal="80" workbookViewId="0">
      <selection activeCell="L36" sqref="L36"/>
    </sheetView>
  </sheetViews>
  <sheetFormatPr defaultColWidth="0" defaultRowHeight="12" zeroHeight="1"/>
  <cols>
    <col min="1" max="5" width="9.140625" style="1" customWidth="1"/>
    <col min="6" max="9" width="10.7109375" style="1" customWidth="1"/>
    <col min="10" max="20" width="9.140625" style="1" customWidth="1"/>
    <col min="21" max="21" width="11.42578125" style="1" customWidth="1"/>
    <col min="22" max="16384" width="9.140625" style="1" hidden="1"/>
  </cols>
  <sheetData>
    <row r="1" ht="57.75" customHeight="1"/>
    <row r="2"/>
    <row r="3"/>
    <row r="4"/>
    <row r="5"/>
    <row r="6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/>
    <row r="25"/>
    <row r="26"/>
    <row r="27"/>
    <row r="28"/>
    <row r="29"/>
    <row r="30"/>
    <row r="31"/>
    <row r="32"/>
    <row r="33"/>
    <row r="34"/>
    <row r="35"/>
    <row r="36"/>
    <row r="37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pans="7:7"/>
    <row r="66" spans="7:7"/>
    <row r="67" spans="7:7">
      <c r="G67" s="24"/>
    </row>
    <row r="68" spans="7:7"/>
    <row r="69" spans="7:7"/>
    <row r="70" spans="7:7"/>
    <row r="71" spans="7:7"/>
    <row r="72" spans="7:7"/>
    <row r="73" spans="7:7"/>
    <row r="74" spans="7:7"/>
    <row r="75" spans="7:7"/>
    <row r="76" spans="7:7"/>
    <row r="77" spans="7:7"/>
    <row r="78" spans="7:7"/>
    <row r="79" spans="7:7"/>
    <row r="80" spans="7:7"/>
    <row r="81" s="1" customFormat="1"/>
    <row r="82" s="1" customFormat="1"/>
    <row r="83" s="1" customFormat="1"/>
    <row r="84" s="1" customFormat="1"/>
    <row r="85" s="1" customFormat="1"/>
    <row r="86" s="1" customFormat="1" ht="10.15" customHeigh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 ht="2.1" customHeigh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 ht="7.15" customHeight="1"/>
    <row r="104" s="1" customFormat="1"/>
    <row r="105" s="1" customFormat="1"/>
    <row r="106" s="1" customFormat="1"/>
    <row r="107"/>
    <row r="108" ht="8.4499999999999993" customHeight="1"/>
    <row r="145" ht="4.7" hidden="1" customHeight="1"/>
    <row r="171" ht="8.4499999999999993" hidden="1" customHeight="1"/>
    <row r="189" ht="8.4499999999999993" hidden="1" customHeight="1"/>
  </sheetData>
  <printOptions horizontalCentered="1"/>
  <pageMargins left="0.51181102362204722" right="0.51181102362204722" top="0.78740157480314965" bottom="0.78740157480314965" header="0.31496062992125984" footer="0.31496062992125984"/>
  <pageSetup paperSize="9" scale="3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319FD7F-A11C-4530-B30D-7AFF2C043E00}">
  <ds:schemaRefs/>
</ds:datastoreItem>
</file>

<file path=customXml/itemProps2.xml><?xml version="1.0" encoding="utf-8"?>
<ds:datastoreItem xmlns:ds="http://schemas.openxmlformats.org/officeDocument/2006/customXml" ds:itemID="{38DB0FDD-E63A-4244-BFCF-2633006FF701}">
  <ds:schemaRefs/>
</ds:datastoreItem>
</file>

<file path=customXml/itemProps3.xml><?xml version="1.0" encoding="utf-8"?>
<ds:datastoreItem xmlns:ds="http://schemas.openxmlformats.org/officeDocument/2006/customXml" ds:itemID="{E63D8D34-44E7-4765-BBD8-6E8232614615}">
  <ds:schemaRefs/>
</ds:datastoreItem>
</file>

<file path=customXml/itemProps4.xml><?xml version="1.0" encoding="utf-8"?>
<ds:datastoreItem xmlns:ds="http://schemas.openxmlformats.org/officeDocument/2006/customXml" ds:itemID="{2BCD14B6-39F0-407D-A883-A4C7D0D2B1EF}">
  <ds:schemaRefs/>
</ds:datastoreItem>
</file>

<file path=customXml/itemProps5.xml><?xml version="1.0" encoding="utf-8"?>
<ds:datastoreItem xmlns:ds="http://schemas.openxmlformats.org/officeDocument/2006/customXml" ds:itemID="{25705149-9BF3-4A83-8820-3866EF79BF5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27</vt:i4>
      </vt:variant>
    </vt:vector>
  </HeadingPairs>
  <TitlesOfParts>
    <vt:vector size="32" baseType="lpstr">
      <vt:lpstr>Apoio</vt:lpstr>
      <vt:lpstr>Controle</vt:lpstr>
      <vt:lpstr>Base</vt:lpstr>
      <vt:lpstr>Tabelas</vt:lpstr>
      <vt:lpstr>Painel</vt:lpstr>
      <vt:lpstr>Atividade</vt:lpstr>
      <vt:lpstr>C_I_m³</vt:lpstr>
      <vt:lpstr>C_I_Ton</vt:lpstr>
      <vt:lpstr>C_I_Unid</vt:lpstr>
      <vt:lpstr>C_IIA_m³</vt:lpstr>
      <vt:lpstr>C_IIA_Ton</vt:lpstr>
      <vt:lpstr>C_IIA_Unid</vt:lpstr>
      <vt:lpstr>C_IIB_m³</vt:lpstr>
      <vt:lpstr>C_IIB_Ton</vt:lpstr>
      <vt:lpstr>Classe</vt:lpstr>
      <vt:lpstr>Coletadora</vt:lpstr>
      <vt:lpstr>Descricao</vt:lpstr>
      <vt:lpstr>Destino_Final</vt:lpstr>
      <vt:lpstr>Empreiteira</vt:lpstr>
      <vt:lpstr>Encaminhamento_Reciclagem</vt:lpstr>
      <vt:lpstr>Fonte_Geracao</vt:lpstr>
      <vt:lpstr>Mes</vt:lpstr>
      <vt:lpstr>Nucleo</vt:lpstr>
      <vt:lpstr>Nucleo1</vt:lpstr>
      <vt:lpstr>Nucleo2</vt:lpstr>
      <vt:lpstr>Nucleo3</vt:lpstr>
      <vt:lpstr>Tabela_D</vt:lpstr>
      <vt:lpstr>Tabelas_D</vt:lpstr>
      <vt:lpstr>Tipologia</vt:lpstr>
      <vt:lpstr>Tipologia_Destinacao</vt:lpstr>
      <vt:lpstr>Tipologia_Destinacao_Final</vt:lpstr>
      <vt:lpstr>Unidade_Medida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</dc:creator>
  <cp:lastModifiedBy>Giuliano Cuozzo dos Santos</cp:lastModifiedBy>
  <cp:lastPrinted>2024-12-05T13:27:47Z</cp:lastPrinted>
  <dcterms:created xsi:type="dcterms:W3CDTF">2020-06-04T14:10:17Z</dcterms:created>
  <dcterms:modified xsi:type="dcterms:W3CDTF">2024-12-05T13:28:15Z</dcterms:modified>
</cp:coreProperties>
</file>